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zgrbac\AppData\Local\Microsoft\Windows\INetCache\Content.Outlook\0ZJEU9KX\"/>
    </mc:Choice>
  </mc:AlternateContent>
  <xr:revisionPtr revIDLastSave="0" documentId="13_ncr:1_{5E4144EA-9292-4A23-88F9-1C11662B061D}" xr6:coauthVersionLast="47" xr6:coauthVersionMax="47" xr10:uidLastSave="{00000000-0000-0000-0000-000000000000}"/>
  <bookViews>
    <workbookView xWindow="-120" yWindow="-120" windowWidth="25440" windowHeight="15390" tabRatio="667" firstSheet="1" activeTab="4"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1" l="1"/>
  <c r="G5" i="21"/>
  <c r="I5" i="21"/>
  <c r="K5" i="21"/>
  <c r="M5" i="21"/>
  <c r="O5" i="21"/>
  <c r="Q5" i="21"/>
  <c r="S5" i="21"/>
  <c r="U5" i="21"/>
  <c r="Y5" i="21"/>
  <c r="AA5" i="21"/>
  <c r="AC5" i="21"/>
  <c r="AE5" i="21"/>
  <c r="AG5" i="21"/>
  <c r="AI5" i="21"/>
  <c r="AK5" i="21"/>
  <c r="AM5" i="21"/>
  <c r="AR5" i="21"/>
  <c r="E4" i="21"/>
  <c r="G4" i="21"/>
  <c r="I4" i="21"/>
  <c r="K4" i="21"/>
  <c r="M4" i="21"/>
  <c r="O4" i="21"/>
  <c r="Q4" i="21"/>
  <c r="S4" i="21"/>
  <c r="U4" i="21"/>
  <c r="Y4" i="21"/>
  <c r="AA4" i="21"/>
  <c r="AC4" i="21"/>
  <c r="AE4" i="21"/>
  <c r="AG4" i="21"/>
  <c r="AI4" i="21"/>
  <c r="AK4" i="21"/>
  <c r="AM4" i="21"/>
  <c r="AR4" i="21"/>
  <c r="D4" i="22"/>
  <c r="K4" i="22"/>
  <c r="M4" i="22"/>
  <c r="E6" i="21"/>
  <c r="G6" i="21"/>
  <c r="I6" i="21"/>
  <c r="K6" i="21"/>
  <c r="M6" i="21"/>
  <c r="O6" i="21"/>
  <c r="Q6" i="21"/>
  <c r="S6" i="21"/>
  <c r="U6" i="21"/>
  <c r="Y6" i="21"/>
  <c r="AA6" i="21"/>
  <c r="AC6" i="21"/>
  <c r="AE6" i="21"/>
  <c r="AG6" i="21"/>
  <c r="AI6" i="21"/>
  <c r="AK6" i="21"/>
  <c r="AM6" i="21"/>
  <c r="AR6" i="21"/>
  <c r="E4" i="20"/>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<sst xmlns="http://schemas.openxmlformats.org/spreadsheetml/2006/main" count="1079" uniqueCount="703">
  <si>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</si>
  <si>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</si>
  <si>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</si>
  <si>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</si>
  <si>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</si>
  <si>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</si>
  <si>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</si>
  <si>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</si>
  <si>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</si>
  <si>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</si>
  <si>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</si>
  <si>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</si>
  <si>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</si>
  <si>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</si>
  <si>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</si>
  <si>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</si>
  <si>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</si>
  <si>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</si>
  <si>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</si>
  <si>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</si>
  <si>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</si>
  <si>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</si>
  <si>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</si>
  <si>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</si>
  <si>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</si>
  <si>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</si>
  <si>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</si>
  <si>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</si>
  <si>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</si>
  <si>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</si>
  <si>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</si>
  <si>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</si>
  <si>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</si>
  <si>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</si>
  <si>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</si>
  <si>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</si>
  <si>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</si>
  <si>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</si>
  <si>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</si>
  <si>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</si>
  <si>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</si>
  <si>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</si>
  <si>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</si>
  <si>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</si>
  <si>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</si>
  <si>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</si>
  <si>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</si>
  <si>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</si>
  <si>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</si>
  <si>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</si>
  <si>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</si>
  <si>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</si>
  <si>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</si>
  <si>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</si>
  <si>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</si>
  <si>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</si>
  <si>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</si>
  <si>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</si>
  <si>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</si>
  <si>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</si>
  <si>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</si>
  <si>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</si>
  <si>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</si>
  <si>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</si>
  <si>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</si>
  <si>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</si>
  <si>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</si>
  <si>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</si>
  <si>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</si>
  <si>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</si>
  <si>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</si>
  <si>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</si>
  <si>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</si>
  <si>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</si>
  <si>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</si>
  <si>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</si>
  <si>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</si>
  <si>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</si>
  <si>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</si>
  <si>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</si>
  <si>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</si>
  <si>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</si>
  <si>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</si>
  <si>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</si>
  <si>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</si>
  <si>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</si>
  <si>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</si>
  <si>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</si>
  <si>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</si>
  <si>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</si>
  <si>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</si>
  <si>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</si>
  <si>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</si>
  <si>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</si>
  <si>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</si>
  <si>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</si>
  <si>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</si>
  <si>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</si>
  <si>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</si>
  <si>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</si>
  <si>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</si>
  <si>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</si>
  <si>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</si>
  <si>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</si>
  <si>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</si>
  <si>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</si>
  <si>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</si>
  <si>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</si>
  <si>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</si>
  <si>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</si>
  <si>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</si>
  <si>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</si>
  <si>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</si>
  <si>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</si>
  <si>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</si>
  <si>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</si>
  <si>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</si>
  <si>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</si>
  <si>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</si>
  <si>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</si>
  <si>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</si>
  <si>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</si>
  <si>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</si>
  <si>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</si>
  <si>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</si>
  <si>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</si>
  <si>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</si>
  <si>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</si>
  <si>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</si>
  <si>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</si>
  <si>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</si>
  <si>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</si>
  <si>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</si>
  <si>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</si>
  <si>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</si>
  <si>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</si>
  <si>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</si>
  <si>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</si>
  <si>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</si>
  <si>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</si>
  <si>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</si>
  <si>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</si>
  <si>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</si>
  <si>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</si>
  <si>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</si>
  <si>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</si>
  <si>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</si>
  <si>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</si>
  <si>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</si>
  <si>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</si>
  <si>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</si>
  <si>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</si>
  <si>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</si>
  <si>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</si>
  <si>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</si>
  <si>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</si>
  <si>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</si>
  <si>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</si>
  <si>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</si>
  <si>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</si>
  <si>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</si>
  <si>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</si>
  <si>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</si>
  <si>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</si>
  <si>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</si>
  <si>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</si>
  <si>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</si>
  <si>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</si>
  <si>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</si>
  <si>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</si>
  <si>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</si>
  <si>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</si>
  <si>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</si>
  <si>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</si>
  <si>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</si>
  <si>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</si>
  <si>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</si>
  <si>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</si>
  <si>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</si>
  <si>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</si>
  <si>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</si>
  <si>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</si>
  <si>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</si>
  <si>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</si>
  <si>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</si>
  <si>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</si>
  <si>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</si>
  <si>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</si>
  <si>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</si>
  <si>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</si>
  <si>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</si>
  <si>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</si>
  <si>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</si>
  <si>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</si>
  <si>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</si>
  <si>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</si>
  <si>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</si>
  <si>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</si>
  <si>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</si>
  <si>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</si>
  <si>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</si>
  <si>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</si>
  <si>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</si>
  <si>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</si>
  <si>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</si>
  <si>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</si>
  <si>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</si>
  <si>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</si>
  <si>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</si>
  <si>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</si>
  <si>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</si>
  <si>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</si>
  <si>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</si>
  <si>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</si>
  <si>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</si>
  <si>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</si>
  <si>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</si>
  <si>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</si>
  <si>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</si>
  <si>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</si>
  <si>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</si>
  <si>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</si>
  <si>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</si>
  <si>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</si>
  <si>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</si>
  <si>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</si>
  <si>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</si>
  <si>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</si>
  <si>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</si>
  <si>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</si>
  <si>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</si>
  <si>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</si>
  <si>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</si>
  <si>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</si>
  <si>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</si>
  <si>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</si>
  <si>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</si>
  <si>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</si>
  <si>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</si>
  <si>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</si>
  <si>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</si>
  <si>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</si>
  <si>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</si>
  <si>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</si>
  <si>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</si>
  <si>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</si>
  <si>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</si>
  <si>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</si>
  <si>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</si>
  <si>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</si>
  <si>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</si>
  <si>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</si>
  <si>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</si>
  <si>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</si>
  <si>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</si>
  <si>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</si>
  <si>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</si>
  <si>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</si>
  <si>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</si>
  <si>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</si>
  <si>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</si>
  <si>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</si>
  <si>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</si>
  <si>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</si>
  <si>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</si>
  <si>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</si>
  <si>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</si>
  <si>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</si>
  <si>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</si>
  <si>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</si>
  <si>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</si>
  <si>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</si>
  <si>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</si>
  <si>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</si>
  <si>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</si>
  <si>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</si>
  <si>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</si>
  <si>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</si>
  <si>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</si>
  <si>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</si>
  <si>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</si>
  <si>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</si>
  <si>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</si>
  <si>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</si>
  <si>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</si>
  <si>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</si>
  <si>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</si>
  <si>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</si>
  <si>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</si>
  <si>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</si>
  <si>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</si>
  <si>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</si>
  <si>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</si>
  <si>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</si>
  <si>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</si>
  <si>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</si>
  <si>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</si>
  <si>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</si>
  <si>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</si>
  <si>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</si>
  <si>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</si>
  <si>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</si>
  <si>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</si>
  <si>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</si>
  <si>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</si>
  <si>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</si>
  <si>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</si>
  <si>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</si>
  <si>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</si>
  <si>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</si>
  <si>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</si>
  <si>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</si>
  <si>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</si>
  <si>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</si>
  <si>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</si>
  <si>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</si>
  <si>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</si>
  <si>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</si>
  <si>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</si>
  <si>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</si>
  <si>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</si>
  <si>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</si>
  <si>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</si>
  <si>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</si>
  <si>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</si>
  <si>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</si>
  <si>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</si>
  <si>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</si>
  <si>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</si>
  <si>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</si>
  <si>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</si>
  <si>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</si>
  <si>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</si>
  <si>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</si>
  <si>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</si>
  <si>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</si>
  <si>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</si>
  <si>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</si>
  <si>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</si>
  <si>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</si>
  <si>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</si>
  <si>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</si>
  <si>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</si>
  <si>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</si>
  <si>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</si>
  <si>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</si>
  <si>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</si>
  <si>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</si>
  <si>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</si>
  <si>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</si>
  <si>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</si>
  <si>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</si>
  <si>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</si>
  <si>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</si>
  <si>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</si>
  <si>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</si>
  <si>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</si>
  <si>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</si>
  <si>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</si>
  <si>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</si>
  <si>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</si>
  <si>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</si>
  <si>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</si>
  <si>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</si>
  <si>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</si>
  <si>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</si>
  <si>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</si>
  <si>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</si>
  <si>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</si>
  <si>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</si>
  <si>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</si>
  <si>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</si>
  <si>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</si>
  <si>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</si>
  <si>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</si>
  <si>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</si>
  <si>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</si>
  <si>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</si>
  <si>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</si>
  <si>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</si>
  <si>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</si>
  <si>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</si>
  <si>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</si>
  <si>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</si>
  <si>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</si>
  <si>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</si>
  <si>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</si>
  <si>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</si>
  <si>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</si>
  <si>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</si>
  <si>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</si>
  <si>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</si>
  <si>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</si>
  <si>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</si>
  <si>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</si>
  <si>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</si>
  <si>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</si>
  <si>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</si>
  <si>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</si>
  <si>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</si>
  <si>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</si>
  <si>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</si>
  <si>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</si>
  <si>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</si>
  <si>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</si>
  <si>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</si>
  <si>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</si>
  <si>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</si>
  <si>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</si>
  <si>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</si>
  <si>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</si>
  <si>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</si>
  <si>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</si>
  <si>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</si>
  <si>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</si>
  <si>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</si>
  <si>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</si>
  <si>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</si>
  <si>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</si>
  <si>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</si>
  <si>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</si>
  <si>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</si>
  <si>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</si>
  <si>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</si>
  <si>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</si>
  <si>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</si>
  <si>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</si>
  <si>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</si>
  <si>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</si>
  <si>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</si>
  <si>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</si>
  <si>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</si>
  <si>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</si>
  <si>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</si>
  <si>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</si>
  <si>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</si>
  <si>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</si>
  <si>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</si>
  <si>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</si>
  <si>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</si>
  <si>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</si>
  <si>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</si>
  <si>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</si>
  <si>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</si>
  <si>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</si>
  <si>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</si>
  <si>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</si>
  <si>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</si>
  <si>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</si>
  <si>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</si>
  <si>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</si>
  <si>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</si>
  <si>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</si>
  <si>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</si>
  <si>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</si>
  <si>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</si>
  <si>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</si>
  <si>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</si>
  <si>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</si>
  <si>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</si>
  <si>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</si>
  <si>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</si>
  <si>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</si>
  <si>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</si>
  <si>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</si>
  <si>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</si>
  <si>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</si>
  <si>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</si>
  <si>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</si>
  <si>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</si>
  <si>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</si>
  <si>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</si>
  <si>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</si>
  <si>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</si>
  <si>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</si>
  <si>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</si>
  <si>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</si>
  <si>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</si>
  <si>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</si>
  <si>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</si>
  <si>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</si>
  <si>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</si>
  <si>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</si>
  <si>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</si>
  <si>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</si>
  <si>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</si>
  <si>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</si>
  <si>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</si>
  <si>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</si>
  <si>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</si>
  <si>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</si>
  <si>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</si>
  <si>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</si>
  <si>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</si>
  <si>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</si>
  <si>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</si>
  <si>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</si>
  <si>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</si>
  <si>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</si>
  <si>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</si>
  <si>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</si>
  <si>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</si>
  <si>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</si>
  <si>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</si>
  <si>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</si>
  <si>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</si>
  <si>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</si>
  <si>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</si>
  <si>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</si>
  <si>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</si>
  <si>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</si>
  <si>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</si>
  <si>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</si>
  <si>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</si>
  <si>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</si>
  <si>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</si>
  <si>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</si>
  <si>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</si>
  <si>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</si>
  <si>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</si>
  <si>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</si>
  <si>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</si>
  <si>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</si>
  <si>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</si>
  <si>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</si>
  <si>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</si>
  <si>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</si>
  <si>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</si>
  <si>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</si>
  <si>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</si>
  <si>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</si>
  <si>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</si>
  <si>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</si>
  <si>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</si>
  <si>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</si>
  <si>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</si>
  <si>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</si>
  <si>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</si>
  <si>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</si>
  <si>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</si>
  <si>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</si>
  <si>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</si>
  <si>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</si>
  <si>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</si>
  <si>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</si>
  <si>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</si>
  <si>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</si>
  <si>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</si>
  <si>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</si>
  <si>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</si>
  <si>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</si>
  <si>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</si>
  <si>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</si>
  <si>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</si>
  <si>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</si>
  <si>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</si>
  <si>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</si>
  <si>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</si>
  <si>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</si>
  <si>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</si>
  <si>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</si>
  <si>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</si>
  <si>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</si>
  <si>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</si>
  <si>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</si>
  <si>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</si>
  <si>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</si>
  <si>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</si>
  <si>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</si>
  <si>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</si>
  <si>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</si>
  <si>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</si>
  <si>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</si>
  <si>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</si>
  <si>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</si>
  <si>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</si>
  <si>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</si>
  <si>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</si>
  <si>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</si>
  <si>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</si>
  <si>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</si>
  <si>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</si>
  <si>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</si>
  <si>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</si>
  <si>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</si>
  <si>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</si>
  <si>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</si>
  <si>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</si>
  <si>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</si>
  <si>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</si>
  <si>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</si>
  <si>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</si>
  <si>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</si>
  <si>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</si>
  <si>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</si>
  <si>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</si>
  <si>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</si>
  <si>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</si>
  <si>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</si>
  <si>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</si>
  <si>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</si>
  <si>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</si>
  <si>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</si>
  <si>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</si>
  <si>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</si>
  <si>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</si>
  <si>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</si>
  <si>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</si>
  <si>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</si>
  <si>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</si>
  <si>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</si>
  <si>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</si>
  <si>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</si>
  <si>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</si>
  <si>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</si>
  <si>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</si>
  <si>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</si>
  <si>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</si>
  <si>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</si>
  <si>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</si>
  <si>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</si>
  <si>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</si>
  <si>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</si>
  <si>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</si>
  <si>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</si>
  <si>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</si>
  <si>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</si>
  <si>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</si>
  <si>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</si>
  <si>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</si>
  <si>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</si>
  <si>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</si>
  <si>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</si>
  <si>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</si>
  <si>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</si>
  <si>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</si>
  <si>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</si>
  <si>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</si>
  <si>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</si>
  <si>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</si>
  <si>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</si>
  <si>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</si>
  <si>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</si>
  <si>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</si>
  <si>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</si>
  <si>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</si>
  <si>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</si>
  <si>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</si>
  <si>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</si>
  <si>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</si>
  <si>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</si>
  <si>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</si>
  <si>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</si>
  <si>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</si>
  <si>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</si>
  <si>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</si>
  <si>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</si>
  <si>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</si>
  <si>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</si>
  <si>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</si>
  <si>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</si>
  <si>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</si>
  <si>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</si>
  <si>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</si>
  <si>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</si>
  <si>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</si>
  <si>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</si>
  <si>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</si>
  <si>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</si>
  <si>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</si>
  <si>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</si>
  <si>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</si>
  <si>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</si>
  <si>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</si>
  <si>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</si>
  <si>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</si>
  <si>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</si>
  <si>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</si>
  <si>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</si>
  <si>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t>797</t>
  </si>
  <si>
    <t>DA</t>
  </si>
  <si>
    <t>NE</t>
  </si>
  <si>
    <t>Dualistički ustroj</t>
  </si>
  <si>
    <t>Marina Brajković</t>
  </si>
  <si>
    <t>62959537733</t>
  </si>
  <si>
    <t>ostalo</t>
  </si>
  <si>
    <t>Žensko</t>
  </si>
  <si>
    <t>od 46 - 55 godina</t>
  </si>
  <si>
    <t>Domaće</t>
  </si>
  <si>
    <t>Miroslav Ivić</t>
  </si>
  <si>
    <t>Igor Maša</t>
  </si>
  <si>
    <t>Vinko Mužić</t>
  </si>
  <si>
    <t>35333129305</t>
  </si>
  <si>
    <t>55482637387</t>
  </si>
  <si>
    <t>25124444866</t>
  </si>
  <si>
    <t>dr. sc.</t>
  </si>
  <si>
    <t>Muško</t>
  </si>
  <si>
    <t>iznad 56 godina</t>
  </si>
  <si>
    <t>Revizijski odbor</t>
  </si>
  <si>
    <t>Nije javno objavljeno</t>
  </si>
  <si>
    <t>Glavna skupština</t>
  </si>
  <si>
    <t>2021-07-12</t>
  </si>
  <si>
    <t>Rizik likvidnosti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</si>
</sst>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8">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0" fontId="0" fillId="0" borderId="0" xfId="0" quotePrefix="1" applyProtection="1">
      <protection locked="0"/>
    </xf>
    <xf numFmtId="14" fontId="0" fillId="0" borderId="0" xfId="0" quotePrefix="1"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6" tableType="xml" totalsRowShown="0" headerRowDxfId="151" dataDxfId="150" tableBorderDxfId="149">
  <autoFilter ref="B3:AU6"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4" tableType="xml" totalsRowShown="0" headerRowDxfId="102" dataDxfId="101">
  <autoFilter ref="B3:M4"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SingleCells" Target="../tables/tableSingleCells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F18" sqref="F18"/>
    </sheetView>
  </sheetViews>
  <sheetFormatPr defaultRowHeight="15" x14ac:dyDescent="0.25"/>
  <sheetData>
    <row r="1" spans="1:13" x14ac:dyDescent="0.25">
      <c r="A1" s="136" t="s">
        <v>26</v>
      </c>
      <c r="B1" s="136"/>
      <c r="C1" s="136"/>
      <c r="D1" s="136"/>
      <c r="E1" s="136"/>
      <c r="F1" s="136"/>
      <c r="G1" s="136"/>
      <c r="H1" s="136"/>
      <c r="I1" s="136"/>
      <c r="J1" s="136"/>
      <c r="K1" s="136"/>
      <c r="L1" s="136"/>
      <c r="M1" s="136"/>
    </row>
    <row r="2" spans="1:13" x14ac:dyDescent="0.25">
      <c r="A2" s="28"/>
      <c r="B2" s="28"/>
      <c r="C2" s="28"/>
      <c r="D2" s="28"/>
      <c r="E2" s="28"/>
      <c r="F2" s="28"/>
      <c r="G2" s="28"/>
      <c r="H2" s="28"/>
      <c r="I2" s="28"/>
      <c r="J2" s="28"/>
      <c r="K2" s="28"/>
      <c r="L2" s="28"/>
      <c r="M2" s="28"/>
    </row>
    <row r="3" spans="1:13" ht="15" customHeight="1" x14ac:dyDescent="0.25">
      <c r="A3" s="137" t="s">
        <v>633</v>
      </c>
      <c r="B3" s="137"/>
      <c r="C3" s="137"/>
      <c r="D3" s="137"/>
      <c r="E3" s="137"/>
      <c r="F3" s="137"/>
      <c r="G3" s="137"/>
      <c r="H3" s="137"/>
      <c r="I3" s="137"/>
      <c r="J3" s="137"/>
      <c r="K3" s="137"/>
      <c r="L3" s="137"/>
      <c r="M3" s="137"/>
    </row>
    <row r="4" spans="1:13" x14ac:dyDescent="0.25">
      <c r="A4" s="137"/>
      <c r="B4" s="137"/>
      <c r="C4" s="137"/>
      <c r="D4" s="137"/>
      <c r="E4" s="137"/>
      <c r="F4" s="137"/>
      <c r="G4" s="137"/>
      <c r="H4" s="137"/>
      <c r="I4" s="137"/>
      <c r="J4" s="137"/>
      <c r="K4" s="137"/>
      <c r="L4" s="137"/>
      <c r="M4" s="137"/>
    </row>
    <row r="5" spans="1:13" x14ac:dyDescent="0.25">
      <c r="A5" s="137"/>
      <c r="B5" s="137"/>
      <c r="C5" s="137"/>
      <c r="D5" s="137"/>
      <c r="E5" s="137"/>
      <c r="F5" s="137"/>
      <c r="G5" s="137"/>
      <c r="H5" s="137"/>
      <c r="I5" s="137"/>
      <c r="J5" s="137"/>
      <c r="K5" s="137"/>
      <c r="L5" s="137"/>
      <c r="M5" s="137"/>
    </row>
    <row r="6" spans="1:13" x14ac:dyDescent="0.25">
      <c r="A6" s="137"/>
      <c r="B6" s="137"/>
      <c r="C6" s="137"/>
      <c r="D6" s="137"/>
      <c r="E6" s="137"/>
      <c r="F6" s="137"/>
      <c r="G6" s="137"/>
      <c r="H6" s="137"/>
      <c r="I6" s="137"/>
      <c r="J6" s="137"/>
      <c r="K6" s="137"/>
      <c r="L6" s="137"/>
      <c r="M6" s="137"/>
    </row>
    <row r="7" spans="1:13" x14ac:dyDescent="0.25">
      <c r="A7" s="137"/>
      <c r="B7" s="137"/>
      <c r="C7" s="137"/>
      <c r="D7" s="137"/>
      <c r="E7" s="137"/>
      <c r="F7" s="137"/>
      <c r="G7" s="137"/>
      <c r="H7" s="137"/>
      <c r="I7" s="137"/>
      <c r="J7" s="137"/>
      <c r="K7" s="137"/>
      <c r="L7" s="137"/>
      <c r="M7" s="137"/>
    </row>
    <row r="8" spans="1:13" x14ac:dyDescent="0.25">
      <c r="A8" s="137"/>
      <c r="B8" s="137"/>
      <c r="C8" s="137"/>
      <c r="D8" s="137"/>
      <c r="E8" s="137"/>
      <c r="F8" s="137"/>
      <c r="G8" s="137"/>
      <c r="H8" s="137"/>
      <c r="I8" s="137"/>
      <c r="J8" s="137"/>
      <c r="K8" s="137"/>
      <c r="L8" s="137"/>
      <c r="M8" s="137"/>
    </row>
    <row r="9" spans="1:13" x14ac:dyDescent="0.25">
      <c r="A9" s="137"/>
      <c r="B9" s="137"/>
      <c r="C9" s="137"/>
      <c r="D9" s="137"/>
      <c r="E9" s="137"/>
      <c r="F9" s="137"/>
      <c r="G9" s="137"/>
      <c r="H9" s="137"/>
      <c r="I9" s="137"/>
      <c r="J9" s="137"/>
      <c r="K9" s="137"/>
      <c r="L9" s="137"/>
      <c r="M9" s="137"/>
    </row>
    <row r="10" spans="1:13" x14ac:dyDescent="0.25">
      <c r="A10" s="137"/>
      <c r="B10" s="137"/>
      <c r="C10" s="137"/>
      <c r="D10" s="137"/>
      <c r="E10" s="137"/>
      <c r="F10" s="137"/>
      <c r="G10" s="137"/>
      <c r="H10" s="137"/>
      <c r="I10" s="137"/>
      <c r="J10" s="137"/>
      <c r="K10" s="137"/>
      <c r="L10" s="137"/>
      <c r="M10" s="137"/>
    </row>
    <row r="11" spans="1:13" x14ac:dyDescent="0.25">
      <c r="A11" s="137"/>
      <c r="B11" s="137"/>
      <c r="C11" s="137"/>
      <c r="D11" s="137"/>
      <c r="E11" s="137"/>
      <c r="F11" s="137"/>
      <c r="G11" s="137"/>
      <c r="H11" s="137"/>
      <c r="I11" s="137"/>
      <c r="J11" s="137"/>
      <c r="K11" s="137"/>
      <c r="L11" s="137"/>
      <c r="M11" s="137"/>
    </row>
    <row r="12" spans="1:13" x14ac:dyDescent="0.25">
      <c r="A12" s="137"/>
      <c r="B12" s="137"/>
      <c r="C12" s="137"/>
      <c r="D12" s="137"/>
      <c r="E12" s="137"/>
      <c r="F12" s="137"/>
      <c r="G12" s="137"/>
      <c r="H12" s="137"/>
      <c r="I12" s="137"/>
      <c r="J12" s="137"/>
      <c r="K12" s="137"/>
      <c r="L12" s="137"/>
      <c r="M12" s="137"/>
    </row>
    <row r="13" spans="1:13" x14ac:dyDescent="0.25">
      <c r="A13" s="137"/>
      <c r="B13" s="137"/>
      <c r="C13" s="137"/>
      <c r="D13" s="137"/>
      <c r="E13" s="137"/>
      <c r="F13" s="137"/>
      <c r="G13" s="137"/>
      <c r="H13" s="137"/>
      <c r="I13" s="137"/>
      <c r="J13" s="137"/>
      <c r="K13" s="137"/>
      <c r="L13" s="137"/>
      <c r="M13" s="137"/>
    </row>
    <row r="14" spans="1:13" x14ac:dyDescent="0.25">
      <c r="A14" s="137"/>
      <c r="B14" s="137"/>
      <c r="C14" s="137"/>
      <c r="D14" s="137"/>
      <c r="E14" s="137"/>
      <c r="F14" s="137"/>
      <c r="G14" s="137"/>
      <c r="H14" s="137"/>
      <c r="I14" s="137"/>
      <c r="J14" s="137"/>
      <c r="K14" s="137"/>
      <c r="L14" s="137"/>
      <c r="M14" s="137"/>
    </row>
    <row r="15" spans="1:13" x14ac:dyDescent="0.25">
      <c r="A15" s="137"/>
      <c r="B15" s="137"/>
      <c r="C15" s="137"/>
      <c r="D15" s="137"/>
      <c r="E15" s="137"/>
      <c r="F15" s="137"/>
      <c r="G15" s="137"/>
      <c r="H15" s="137"/>
      <c r="I15" s="137"/>
      <c r="J15" s="137"/>
      <c r="K15" s="137"/>
      <c r="L15" s="137"/>
      <c r="M15" s="137"/>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40625" defaultRowHeight="12" x14ac:dyDescent="0.2"/>
  <cols>
    <col min="1" max="1" width="33.140625" style="3" customWidth="1"/>
    <col min="2" max="2" width="16.5703125" style="69" customWidth="1"/>
    <col min="3" max="3" width="10.7109375" style="3" hidden="1" customWidth="1"/>
    <col min="4" max="4" width="50.7109375" style="3" customWidth="1"/>
    <col min="5" max="16384" width="9.140625" style="3"/>
  </cols>
  <sheetData>
    <row r="1" spans="1:4" ht="27.95" customHeight="1" x14ac:dyDescent="0.2">
      <c r="A1" s="73" t="s">
        <v>0</v>
      </c>
      <c r="B1" s="124" t="s">
        <v>1</v>
      </c>
      <c r="C1" s="73" t="s">
        <v>285</v>
      </c>
      <c r="D1" s="73" t="s">
        <v>389</v>
      </c>
    </row>
    <row r="2" spans="1:4" ht="60" x14ac:dyDescent="0.2">
      <c r="A2" s="119" t="s">
        <v>271</v>
      </c>
      <c r="B2" s="7" t="s">
        <v>681</v>
      </c>
      <c r="C2" s="89">
        <f>IF(B2="DA",1,IF(B2="NE",2,0))</f>
        <v>2</v>
      </c>
      <c r="D2" s="67" t="s">
        <v>526</v>
      </c>
    </row>
    <row r="3" spans="1:4" ht="24"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681</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ColWidth="9.140625" defaultRowHeight="15" x14ac:dyDescent="0.25"/>
  <cols>
    <col min="1" max="1" width="35.42578125" style="92" customWidth="1"/>
    <col min="2" max="2" width="18.28515625" style="101" customWidth="1"/>
    <col min="3" max="3" width="10.7109375" style="92" hidden="1" customWidth="1"/>
    <col min="4" max="4" width="46.5703125" style="92" customWidth="1"/>
    <col min="5" max="16384" width="9.140625" style="92"/>
  </cols>
  <sheetData>
    <row r="1" spans="1:4" ht="27.95" customHeight="1" x14ac:dyDescent="0.25">
      <c r="A1" s="73" t="s">
        <v>0</v>
      </c>
      <c r="B1" s="124" t="s">
        <v>1</v>
      </c>
      <c r="C1" s="73" t="s">
        <v>285</v>
      </c>
      <c r="D1" s="73" t="s">
        <v>389</v>
      </c>
    </row>
    <row r="2" spans="1:4" ht="60" x14ac:dyDescent="0.25">
      <c r="A2" s="77" t="s">
        <v>148</v>
      </c>
      <c r="B2" s="7" t="s">
        <v>681</v>
      </c>
      <c r="C2" s="89">
        <f>IF(B2="DA",1,IF(B2="NE",2,0))</f>
        <v>2</v>
      </c>
      <c r="D2" s="67" t="s">
        <v>585</v>
      </c>
    </row>
    <row r="3" spans="1:4" s="97" customFormat="1" ht="33" customHeight="1" x14ac:dyDescent="0.25">
      <c r="A3" s="90" t="s">
        <v>149</v>
      </c>
      <c r="B3" s="16"/>
      <c r="C3" s="89"/>
      <c r="D3" s="66" t="s">
        <v>519</v>
      </c>
    </row>
    <row r="4" spans="1:4" ht="31.5" customHeight="1" x14ac:dyDescent="0.25">
      <c r="A4" s="77" t="s">
        <v>150</v>
      </c>
      <c r="B4" s="7"/>
      <c r="C4" s="89">
        <f>IF(B4="DA",1,IF(B4="NE",2,3))</f>
        <v>3</v>
      </c>
      <c r="D4" s="68" t="s">
        <v>456</v>
      </c>
    </row>
    <row r="5" spans="1:4" ht="72" x14ac:dyDescent="0.25">
      <c r="A5" s="77" t="s">
        <v>151</v>
      </c>
      <c r="B5" s="7" t="s">
        <v>680</v>
      </c>
      <c r="C5" s="89">
        <f>IF(B5="DA",1,IF(B5="NE",2,0))</f>
        <v>1</v>
      </c>
      <c r="D5" s="68" t="s">
        <v>520</v>
      </c>
    </row>
    <row r="6" spans="1:4" ht="36" x14ac:dyDescent="0.25">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4"/>
  <sheetViews>
    <sheetView topLeftCell="F1" zoomScaleNormal="100" workbookViewId="0">
      <selection activeCell="P4" sqref="P4"/>
    </sheetView>
  </sheetViews>
  <sheetFormatPr defaultColWidth="9.140625" defaultRowHeight="15" x14ac:dyDescent="0.25"/>
  <cols>
    <col min="1" max="1" width="15.7109375" style="17" customWidth="1"/>
    <col min="2" max="2" width="24.5703125" style="17" customWidth="1"/>
    <col min="3" max="3" width="27" style="17" customWidth="1"/>
    <col min="4" max="4" width="13.140625" style="17" hidden="1" customWidth="1"/>
    <col min="5" max="5" width="33.140625" style="17" customWidth="1"/>
    <col min="6" max="6" width="29.85546875" style="17" customWidth="1"/>
    <col min="7" max="8" width="30.7109375" style="17" customWidth="1"/>
    <col min="9" max="9" width="34.5703125" style="17" customWidth="1"/>
    <col min="10" max="10" width="30.85546875" style="17" customWidth="1"/>
    <col min="11" max="11" width="4.85546875" style="17" hidden="1" customWidth="1"/>
    <col min="12" max="12" width="28" style="17" customWidth="1"/>
    <col min="13" max="13" width="6.140625" style="17" hidden="1" customWidth="1"/>
    <col min="14" max="16384" width="9.140625" style="17"/>
  </cols>
  <sheetData>
    <row r="1" spans="1:13" customFormat="1" ht="90.75" customHeight="1" x14ac:dyDescent="0.25">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25">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25">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25">
      <c r="A4" s="134"/>
      <c r="B4" s="135" t="s">
        <v>701</v>
      </c>
      <c r="C4" s="125" t="s">
        <v>681</v>
      </c>
      <c r="D4" s="17">
        <f>IF(C4="DA",1,IF(C4="NE",2,0))</f>
        <v>2</v>
      </c>
      <c r="E4" s="18">
        <v>62.58</v>
      </c>
      <c r="F4" s="18">
        <v>23.3</v>
      </c>
      <c r="G4" s="18">
        <v>39.28</v>
      </c>
      <c r="H4" s="18">
        <v>10.09</v>
      </c>
      <c r="I4" s="19">
        <v>10</v>
      </c>
      <c r="J4" s="17" t="s">
        <v>681</v>
      </c>
      <c r="K4" s="17">
        <f>IF(J4="DA",1,IF(J4="NE",2,0))</f>
        <v>2</v>
      </c>
      <c r="M4" s="17">
        <f>IF(L4="Svi su usvojeni",1,IF(L4="Djelomično su usvojeni",2,IF(L4="Niti jedan nije usvojen",3,4)))</f>
        <v>4</v>
      </c>
    </row>
  </sheetData>
  <sheetProtection algorithmName="SHA-512" hashValue="yeD2reu5ubkWLWVldeFZ7uD9W4Aq9yJ6gD3d7coeUHwByKAf69fEmlp0urEcHl3IsPS6suRt3Yo/1Y6RfYKVpQ==" saltValue="JZ8LDa8uDGzWCxXr1y++Bw=="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workbookViewId="0">
      <selection activeCell="D5" sqref="D5"/>
    </sheetView>
  </sheetViews>
  <sheetFormatPr defaultColWidth="9.140625" defaultRowHeight="12" x14ac:dyDescent="0.25"/>
  <cols>
    <col min="1" max="1" width="36" style="72" customWidth="1"/>
    <col min="2" max="2" width="16.85546875" style="70" customWidth="1"/>
    <col min="3" max="3" width="16.42578125" style="72" hidden="1" customWidth="1"/>
    <col min="4" max="4" width="50.5703125" style="72" customWidth="1"/>
    <col min="5" max="16384" width="9.140625" style="72"/>
  </cols>
  <sheetData>
    <row r="1" spans="1:4" ht="27.95" customHeight="1" x14ac:dyDescent="0.25">
      <c r="A1" s="73" t="s">
        <v>0</v>
      </c>
      <c r="B1" s="124" t="s">
        <v>1</v>
      </c>
      <c r="C1" s="73" t="s">
        <v>285</v>
      </c>
      <c r="D1" s="73" t="s">
        <v>389</v>
      </c>
    </row>
    <row r="2" spans="1:4" ht="56.25" customHeight="1" x14ac:dyDescent="0.25">
      <c r="A2" s="126" t="s">
        <v>119</v>
      </c>
      <c r="B2" s="7" t="s">
        <v>681</v>
      </c>
      <c r="C2" s="127">
        <f>IF(B2="DA",1,IF(B2="NE",2,0))</f>
        <v>2</v>
      </c>
      <c r="D2" s="128" t="s">
        <v>579</v>
      </c>
    </row>
    <row r="3" spans="1:4" ht="53.25" customHeight="1" x14ac:dyDescent="0.25">
      <c r="A3" s="90" t="s">
        <v>668</v>
      </c>
      <c r="B3" s="8"/>
      <c r="C3" s="78"/>
      <c r="D3" s="68" t="s">
        <v>517</v>
      </c>
    </row>
    <row r="4" spans="1:4" ht="63.75" customHeight="1" x14ac:dyDescent="0.25">
      <c r="A4" s="126" t="s">
        <v>120</v>
      </c>
      <c r="B4" s="7" t="s">
        <v>681</v>
      </c>
      <c r="C4" s="78">
        <f>IF(B4="DA",1,IF(B4="NE",2,0))</f>
        <v>2</v>
      </c>
      <c r="D4" s="68" t="s">
        <v>580</v>
      </c>
    </row>
    <row r="5" spans="1:4" ht="55.5" customHeight="1" x14ac:dyDescent="0.25">
      <c r="A5" s="87" t="s">
        <v>669</v>
      </c>
      <c r="B5" s="8"/>
      <c r="C5" s="78"/>
      <c r="D5" s="68" t="s">
        <v>518</v>
      </c>
    </row>
    <row r="6" spans="1:4" ht="60" x14ac:dyDescent="0.25">
      <c r="A6" s="129" t="s">
        <v>365</v>
      </c>
      <c r="B6" s="7" t="s">
        <v>681</v>
      </c>
      <c r="C6" s="78">
        <f>IF(B6="DA",1,IF(B6="NE",2,0))</f>
        <v>2</v>
      </c>
      <c r="D6" s="68" t="s">
        <v>581</v>
      </c>
    </row>
    <row r="7" spans="1:4" ht="32.25" customHeight="1" x14ac:dyDescent="0.25">
      <c r="A7" s="87" t="s">
        <v>366</v>
      </c>
      <c r="B7" s="14"/>
      <c r="C7" s="78"/>
      <c r="D7" s="121" t="s">
        <v>519</v>
      </c>
    </row>
    <row r="8" spans="1:4" ht="60" x14ac:dyDescent="0.25">
      <c r="A8" s="88" t="s">
        <v>367</v>
      </c>
      <c r="B8" s="7" t="s">
        <v>681</v>
      </c>
      <c r="C8" s="78">
        <f>IF(B8="DA",1,IF(B8="NE",2,0))</f>
        <v>2</v>
      </c>
      <c r="D8" s="68" t="s">
        <v>582</v>
      </c>
    </row>
    <row r="9" spans="1:4" ht="53.25" customHeight="1" x14ac:dyDescent="0.25">
      <c r="A9" s="87" t="s">
        <v>670</v>
      </c>
      <c r="B9" s="8"/>
      <c r="C9" s="78"/>
      <c r="D9" s="68" t="s">
        <v>518</v>
      </c>
    </row>
    <row r="10" spans="1:4" ht="60" x14ac:dyDescent="0.25">
      <c r="A10" s="88" t="s">
        <v>368</v>
      </c>
      <c r="B10" s="7" t="s">
        <v>681</v>
      </c>
      <c r="C10" s="78">
        <f>IF(B10="DA",1,IF(B10="NE",2,0))</f>
        <v>2</v>
      </c>
      <c r="D10" s="68" t="s">
        <v>583</v>
      </c>
    </row>
    <row r="11" spans="1:4" ht="57" customHeight="1" x14ac:dyDescent="0.25">
      <c r="A11" s="87" t="s">
        <v>671</v>
      </c>
      <c r="B11" s="8"/>
      <c r="C11" s="78"/>
      <c r="D11" s="68" t="s">
        <v>518</v>
      </c>
    </row>
    <row r="12" spans="1:4" ht="68.25" customHeight="1" x14ac:dyDescent="0.25">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activeCell="B6" sqref="B6"/>
    </sheetView>
  </sheetViews>
  <sheetFormatPr defaultColWidth="9.140625" defaultRowHeight="12" x14ac:dyDescent="0.25"/>
  <cols>
    <col min="1" max="1" width="34.42578125" style="72" customWidth="1"/>
    <col min="2" max="2" width="25.7109375" style="70" customWidth="1"/>
    <col min="3" max="3" width="10.7109375" style="72" hidden="1" customWidth="1"/>
    <col min="4" max="4" width="46.42578125" style="72" customWidth="1"/>
    <col min="5" max="16384" width="9.140625" style="72"/>
  </cols>
  <sheetData>
    <row r="1" spans="1:4" ht="27.95" customHeight="1" x14ac:dyDescent="0.25">
      <c r="A1" s="73" t="s">
        <v>0</v>
      </c>
      <c r="B1" s="124" t="s">
        <v>1</v>
      </c>
      <c r="C1" s="73" t="s">
        <v>285</v>
      </c>
      <c r="D1" s="73" t="s">
        <v>389</v>
      </c>
    </row>
    <row r="2" spans="1:4" ht="34.5" customHeight="1" x14ac:dyDescent="0.25">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25">
      <c r="A3" s="88" t="s">
        <v>130</v>
      </c>
      <c r="B3" s="11">
        <v>2</v>
      </c>
      <c r="C3" s="130"/>
      <c r="D3" s="131" t="s">
        <v>511</v>
      </c>
    </row>
    <row r="4" spans="1:4" ht="70.5" customHeight="1" x14ac:dyDescent="0.25">
      <c r="A4" s="88" t="s">
        <v>131</v>
      </c>
      <c r="B4" s="9">
        <v>2</v>
      </c>
      <c r="C4" s="130"/>
      <c r="D4" s="131" t="s">
        <v>511</v>
      </c>
    </row>
    <row r="5" spans="1:4" ht="63.75" customHeight="1" x14ac:dyDescent="0.25">
      <c r="A5" s="77" t="s">
        <v>672</v>
      </c>
      <c r="B5" s="12">
        <v>167500</v>
      </c>
      <c r="C5" s="130"/>
      <c r="D5" s="131" t="s">
        <v>512</v>
      </c>
    </row>
    <row r="6" spans="1:4" ht="79.5" customHeight="1" x14ac:dyDescent="0.25">
      <c r="A6" s="88" t="s">
        <v>132</v>
      </c>
      <c r="B6" s="10" t="s">
        <v>681</v>
      </c>
      <c r="C6" s="78">
        <f>IF(B6="DA",1,IF(B6="NE",2,0))</f>
        <v>2</v>
      </c>
      <c r="D6" s="68" t="s">
        <v>574</v>
      </c>
    </row>
    <row r="7" spans="1:4" ht="54.75" customHeight="1" x14ac:dyDescent="0.25">
      <c r="A7" s="79" t="s">
        <v>673</v>
      </c>
      <c r="B7" s="12"/>
      <c r="C7" s="78"/>
      <c r="D7" s="68" t="s">
        <v>513</v>
      </c>
    </row>
    <row r="8" spans="1:4" ht="38.25" customHeight="1" x14ac:dyDescent="0.25">
      <c r="A8" s="77" t="s">
        <v>122</v>
      </c>
      <c r="B8" s="10" t="s">
        <v>699</v>
      </c>
      <c r="C8" s="78">
        <f>IF(B8="Vlastite Internet stranice",1,IF(B8="ZSE",2,IF(B8="SRPI",3,IF(B8="Vlastite Internet stranice i ZSE",4,IF(B8="Vlastite Internet stranice, ZSE i SRPI",5,IF(B8="Vlastite Internet stranice i SRPI",6,IF(B8="ZSE i SRPI",7,IF(B8="Nije javno objavljeno",8,IF(B8="Ostalo",9,10)))))))))</f>
        <v>8</v>
      </c>
      <c r="D8" s="68" t="s">
        <v>510</v>
      </c>
    </row>
    <row r="9" spans="1:4" ht="64.5" customHeight="1" x14ac:dyDescent="0.25">
      <c r="A9" s="88" t="s">
        <v>123</v>
      </c>
      <c r="B9" s="4" t="s">
        <v>681</v>
      </c>
      <c r="C9" s="78">
        <f>IF(B9="DA",1,IF(B9="NE",2,0))</f>
        <v>2</v>
      </c>
      <c r="D9" s="68" t="s">
        <v>514</v>
      </c>
    </row>
    <row r="10" spans="1:4" ht="51" customHeight="1" x14ac:dyDescent="0.25">
      <c r="A10" s="87" t="s">
        <v>124</v>
      </c>
      <c r="B10" s="13"/>
      <c r="C10" s="78"/>
      <c r="D10" s="68" t="s">
        <v>467</v>
      </c>
    </row>
    <row r="11" spans="1:4" ht="74.25" customHeight="1" x14ac:dyDescent="0.25">
      <c r="A11" s="77" t="s">
        <v>125</v>
      </c>
      <c r="B11" s="10" t="s">
        <v>681</v>
      </c>
      <c r="C11" s="78">
        <f>IF(B11="DA",1,IF(B11="NE",2,0))</f>
        <v>2</v>
      </c>
      <c r="D11" s="68" t="s">
        <v>575</v>
      </c>
    </row>
    <row r="12" spans="1:4" ht="54" customHeight="1" x14ac:dyDescent="0.25">
      <c r="A12" s="79" t="s">
        <v>126</v>
      </c>
      <c r="B12" s="11"/>
      <c r="C12" s="78"/>
      <c r="D12" s="68" t="s">
        <v>515</v>
      </c>
    </row>
    <row r="13" spans="1:4" ht="63.75" customHeight="1" x14ac:dyDescent="0.25">
      <c r="A13" s="77" t="s">
        <v>127</v>
      </c>
      <c r="B13" s="10" t="s">
        <v>681</v>
      </c>
      <c r="C13" s="78">
        <f>IF(B13="DA",1,IF(B13="NE",2,0))</f>
        <v>2</v>
      </c>
      <c r="D13" s="68" t="s">
        <v>576</v>
      </c>
    </row>
    <row r="14" spans="1:4" ht="29.25" customHeight="1" x14ac:dyDescent="0.25">
      <c r="A14" s="88" t="s">
        <v>133</v>
      </c>
      <c r="B14" s="10" t="s">
        <v>702</v>
      </c>
      <c r="C14" s="78">
        <f>IF(B14="Rizik likvidnosti",1,IF(B14="Kreditni rizik",2,IF(B14="Kamatni rizik",3,IF(B14="Operativni rizik",4,IF(B14="Politički rizik",5,IF(B14="Rizik makroekonomskog okruženja",6,IF(B14="Reputacijski rizik",7,IF(B14="Ostali rizici",8,0))))))))</f>
        <v>1</v>
      </c>
      <c r="D14" s="68" t="s">
        <v>510</v>
      </c>
    </row>
    <row r="15" spans="1:4" ht="113.25" customHeight="1" x14ac:dyDescent="0.25">
      <c r="A15" s="90" t="s">
        <v>134</v>
      </c>
      <c r="B15" s="11">
        <v>0</v>
      </c>
      <c r="C15" s="78"/>
      <c r="D15" s="68" t="s">
        <v>516</v>
      </c>
    </row>
    <row r="16" spans="1:4" ht="81" customHeight="1" x14ac:dyDescent="0.25">
      <c r="A16" s="90" t="s">
        <v>128</v>
      </c>
      <c r="B16" s="11"/>
      <c r="C16" s="78"/>
      <c r="D16" s="68" t="s">
        <v>577</v>
      </c>
    </row>
    <row r="17" spans="1:4" ht="113.25" customHeight="1" x14ac:dyDescent="0.25">
      <c r="A17" s="90" t="s">
        <v>129</v>
      </c>
      <c r="B17" s="11">
        <v>0</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5" sqref="B5"/>
    </sheetView>
  </sheetViews>
  <sheetFormatPr defaultColWidth="9.140625" defaultRowHeight="12" x14ac:dyDescent="0.25"/>
  <cols>
    <col min="1" max="1" width="36.7109375" style="72" customWidth="1"/>
    <col min="2" max="2" width="28.42578125" style="70" customWidth="1"/>
    <col min="3" max="3" width="10.7109375" style="72" hidden="1" customWidth="1"/>
    <col min="4" max="4" width="51.42578125" style="72" customWidth="1"/>
    <col min="5" max="16384" width="9.140625" style="72"/>
  </cols>
  <sheetData>
    <row r="1" spans="1:4" ht="27.95" customHeight="1" x14ac:dyDescent="0.25">
      <c r="A1" s="73" t="s">
        <v>0</v>
      </c>
      <c r="B1" s="124" t="s">
        <v>1</v>
      </c>
      <c r="C1" s="73" t="s">
        <v>285</v>
      </c>
      <c r="D1" s="73" t="s">
        <v>389</v>
      </c>
    </row>
    <row r="2" spans="1:4" ht="36" x14ac:dyDescent="0.25">
      <c r="A2" s="132" t="s">
        <v>114</v>
      </c>
      <c r="B2" s="7" t="s">
        <v>681</v>
      </c>
      <c r="C2" s="78">
        <f>IF(B2="DA",1,IF(B2="NE",2,0))</f>
        <v>2</v>
      </c>
      <c r="D2" s="68" t="s">
        <v>502</v>
      </c>
    </row>
    <row r="3" spans="1:4" ht="48" x14ac:dyDescent="0.25">
      <c r="A3" s="77" t="s">
        <v>115</v>
      </c>
      <c r="B3" s="7" t="s">
        <v>681</v>
      </c>
      <c r="C3" s="78">
        <f>IF(B3="DA",1,IF(B3="NE",2,0))</f>
        <v>2</v>
      </c>
      <c r="D3" s="68" t="s">
        <v>502</v>
      </c>
    </row>
    <row r="4" spans="1:4" ht="36" x14ac:dyDescent="0.25">
      <c r="A4" s="88" t="s">
        <v>116</v>
      </c>
      <c r="B4" s="4" t="s">
        <v>681</v>
      </c>
      <c r="C4" s="78">
        <f>IF(B4="DA",1,IF(B4="NE",2,0))</f>
        <v>2</v>
      </c>
      <c r="D4" s="68" t="s">
        <v>502</v>
      </c>
    </row>
    <row r="5" spans="1:4" ht="122.25" customHeight="1" x14ac:dyDescent="0.25">
      <c r="A5" s="77" t="s">
        <v>117</v>
      </c>
      <c r="B5" s="9">
        <v>0</v>
      </c>
      <c r="C5" s="78"/>
      <c r="D5" s="133" t="s">
        <v>567</v>
      </c>
    </row>
    <row r="6" spans="1:4" ht="30.75" customHeight="1" x14ac:dyDescent="0.25">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workbookViewId="0">
      <selection activeCell="B11" sqref="B11"/>
    </sheetView>
  </sheetViews>
  <sheetFormatPr defaultColWidth="9.140625" defaultRowHeight="12" x14ac:dyDescent="0.25"/>
  <cols>
    <col min="1" max="1" width="36.140625" style="72" customWidth="1"/>
    <col min="2" max="2" width="17.42578125" style="70" customWidth="1"/>
    <col min="3" max="3" width="10.7109375" style="72" hidden="1" customWidth="1"/>
    <col min="4" max="4" width="54.5703125" style="72" customWidth="1"/>
    <col min="5" max="16384" width="9.140625" style="72"/>
  </cols>
  <sheetData>
    <row r="1" spans="1:4" ht="27.95" customHeight="1" x14ac:dyDescent="0.25">
      <c r="A1" s="73" t="s">
        <v>0</v>
      </c>
      <c r="B1" s="124" t="s">
        <v>1</v>
      </c>
      <c r="C1" s="73" t="s">
        <v>285</v>
      </c>
      <c r="D1" s="73" t="s">
        <v>389</v>
      </c>
    </row>
    <row r="2" spans="1:4" ht="66" customHeight="1" x14ac:dyDescent="0.25">
      <c r="A2" s="77" t="s">
        <v>135</v>
      </c>
      <c r="B2" s="7" t="s">
        <v>681</v>
      </c>
      <c r="C2" s="78">
        <f>IF(B2="DA",1,IF(B2="NE",2,0))</f>
        <v>2</v>
      </c>
      <c r="D2" s="68" t="s">
        <v>568</v>
      </c>
    </row>
    <row r="3" spans="1:4" ht="65.25" customHeight="1" x14ac:dyDescent="0.25">
      <c r="A3" s="79" t="s">
        <v>674</v>
      </c>
      <c r="B3" s="8"/>
      <c r="C3" s="78"/>
      <c r="D3" s="68" t="s">
        <v>569</v>
      </c>
    </row>
    <row r="4" spans="1:4" ht="60" x14ac:dyDescent="0.25">
      <c r="A4" s="77" t="s">
        <v>136</v>
      </c>
      <c r="B4" s="7" t="s">
        <v>681</v>
      </c>
      <c r="C4" s="78">
        <f>IF(B4="DA",1,IF(B4="NE",2,0))</f>
        <v>2</v>
      </c>
      <c r="D4" s="68" t="s">
        <v>570</v>
      </c>
    </row>
    <row r="5" spans="1:4" ht="89.25" customHeight="1" x14ac:dyDescent="0.25">
      <c r="A5" s="79" t="s">
        <v>675</v>
      </c>
      <c r="B5" s="8"/>
      <c r="C5" s="78"/>
      <c r="D5" s="68" t="s">
        <v>504</v>
      </c>
    </row>
    <row r="6" spans="1:4" ht="65.25" customHeight="1" x14ac:dyDescent="0.25">
      <c r="A6" s="77" t="s">
        <v>137</v>
      </c>
      <c r="B6" s="7" t="s">
        <v>681</v>
      </c>
      <c r="C6" s="78">
        <f>IF(B6="DA",1,IF(B6="NE",2,0))</f>
        <v>2</v>
      </c>
      <c r="D6" s="68" t="s">
        <v>571</v>
      </c>
    </row>
    <row r="7" spans="1:4" ht="89.25" customHeight="1" x14ac:dyDescent="0.25">
      <c r="A7" s="79" t="s">
        <v>676</v>
      </c>
      <c r="B7" s="8"/>
      <c r="C7" s="78"/>
      <c r="D7" s="68" t="s">
        <v>505</v>
      </c>
    </row>
    <row r="8" spans="1:4" ht="67.5" customHeight="1" x14ac:dyDescent="0.25">
      <c r="A8" s="77" t="s">
        <v>138</v>
      </c>
      <c r="B8" s="7" t="s">
        <v>680</v>
      </c>
      <c r="C8" s="78">
        <f>IF(B8="DA",1,IF(B8="NE",2,0))</f>
        <v>1</v>
      </c>
      <c r="D8" s="68" t="s">
        <v>572</v>
      </c>
    </row>
    <row r="9" spans="1:4" ht="112.5" customHeight="1" x14ac:dyDescent="0.25">
      <c r="A9" s="79" t="s">
        <v>677</v>
      </c>
      <c r="B9" s="8">
        <v>4155736.69</v>
      </c>
      <c r="C9" s="78"/>
      <c r="D9" s="68" t="s">
        <v>506</v>
      </c>
    </row>
    <row r="10" spans="1:4" ht="36" x14ac:dyDescent="0.25">
      <c r="A10" s="77" t="s">
        <v>139</v>
      </c>
      <c r="B10" s="7" t="s">
        <v>681</v>
      </c>
      <c r="C10" s="78">
        <f>IF(B10="DA",1,IF(B10="NE",2,0))</f>
        <v>2</v>
      </c>
      <c r="D10" s="68" t="s">
        <v>502</v>
      </c>
    </row>
    <row r="11" spans="1:4" ht="72" x14ac:dyDescent="0.25">
      <c r="A11" s="126" t="s">
        <v>140</v>
      </c>
      <c r="B11" s="7" t="s">
        <v>681</v>
      </c>
      <c r="C11" s="78">
        <f>IF(B11="DA",1,IF(B11="NE",2,0))</f>
        <v>2</v>
      </c>
      <c r="D11" s="68" t="s">
        <v>573</v>
      </c>
    </row>
    <row r="12" spans="1:4" ht="78" customHeight="1" x14ac:dyDescent="0.25">
      <c r="A12" s="79" t="s">
        <v>141</v>
      </c>
      <c r="B12" s="9"/>
      <c r="C12" s="78"/>
      <c r="D12" s="68" t="s">
        <v>507</v>
      </c>
    </row>
    <row r="13" spans="1:4" ht="75" customHeight="1" x14ac:dyDescent="0.25">
      <c r="A13" s="79" t="s">
        <v>142</v>
      </c>
      <c r="B13" s="9"/>
      <c r="C13" s="78"/>
      <c r="D13" s="68" t="s">
        <v>508</v>
      </c>
    </row>
    <row r="14" spans="1:4" ht="77.25" customHeight="1" x14ac:dyDescent="0.25">
      <c r="A14" s="79" t="s">
        <v>143</v>
      </c>
      <c r="B14" s="9"/>
      <c r="C14" s="78"/>
      <c r="D14" s="68" t="s">
        <v>508</v>
      </c>
    </row>
    <row r="15" spans="1:4" ht="78.75" customHeight="1" x14ac:dyDescent="0.25">
      <c r="A15" s="79" t="s">
        <v>144</v>
      </c>
      <c r="B15" s="7"/>
      <c r="C15" s="78"/>
      <c r="D15" s="68" t="s">
        <v>508</v>
      </c>
    </row>
    <row r="16" spans="1:4" ht="48" x14ac:dyDescent="0.25">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3" sqref="B3"/>
    </sheetView>
  </sheetViews>
  <sheetFormatPr defaultColWidth="9.140625" defaultRowHeight="12" x14ac:dyDescent="0.25"/>
  <cols>
    <col min="1" max="1" width="28.5703125" style="72" customWidth="1"/>
    <col min="2" max="2" width="28.5703125" style="70" customWidth="1"/>
    <col min="3" max="3" width="10.7109375" style="72" hidden="1" customWidth="1"/>
    <col min="4" max="4" width="47" style="72" customWidth="1"/>
    <col min="5" max="5" width="28" style="72" customWidth="1"/>
    <col min="6" max="16384" width="9.140625" style="72"/>
  </cols>
  <sheetData>
    <row r="1" spans="1:4" ht="27.95" customHeight="1" x14ac:dyDescent="0.25">
      <c r="A1" s="73" t="s">
        <v>0</v>
      </c>
      <c r="B1" s="124" t="s">
        <v>1</v>
      </c>
      <c r="C1" s="73" t="s">
        <v>285</v>
      </c>
      <c r="D1" s="73" t="s">
        <v>389</v>
      </c>
    </row>
    <row r="2" spans="1:4" ht="51" customHeight="1" x14ac:dyDescent="0.25">
      <c r="A2" s="88" t="s">
        <v>360</v>
      </c>
      <c r="B2" s="4"/>
      <c r="C2" s="78">
        <f>IF(B2="Isplata dividende",1,IF(B2="Dodjela dionica",2,IF(B2="Isplata dividende i dodjela dionica",3,IF(B2="Isplata dobiti u stvarima",4,IF(B2="Ostalo",5,6)))))</f>
        <v>6</v>
      </c>
      <c r="D2" s="68" t="s">
        <v>499</v>
      </c>
    </row>
    <row r="3" spans="1:4" ht="64.5" customHeight="1" x14ac:dyDescent="0.25">
      <c r="A3" s="88" t="s">
        <v>361</v>
      </c>
      <c r="B3" s="4" t="s">
        <v>681</v>
      </c>
      <c r="C3" s="78">
        <f>IF(B3="DA",1,IF(B3="NE",2,0))</f>
        <v>2</v>
      </c>
      <c r="D3" s="68" t="s">
        <v>500</v>
      </c>
    </row>
    <row r="4" spans="1:4" ht="55.5" customHeight="1" x14ac:dyDescent="0.25">
      <c r="A4" s="87" t="s">
        <v>678</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40" sqref="B40"/>
    </sheetView>
  </sheetViews>
  <sheetFormatPr defaultColWidth="9.140625" defaultRowHeight="12" x14ac:dyDescent="0.25"/>
  <cols>
    <col min="1" max="1" width="33" style="72" customWidth="1"/>
    <col min="2" max="2" width="24.28515625" style="70" customWidth="1"/>
    <col min="3" max="3" width="10.7109375" style="72" hidden="1" customWidth="1"/>
    <col min="4" max="4" width="50.140625" style="72" customWidth="1"/>
    <col min="5" max="16384" width="9.140625" style="72"/>
  </cols>
  <sheetData>
    <row r="1" spans="1:4" ht="26.1" customHeight="1" x14ac:dyDescent="0.25">
      <c r="A1" s="73" t="s">
        <v>0</v>
      </c>
      <c r="B1" s="124" t="s">
        <v>1</v>
      </c>
      <c r="C1" s="73" t="s">
        <v>285</v>
      </c>
      <c r="D1" s="73" t="s">
        <v>389</v>
      </c>
    </row>
    <row r="2" spans="1:4" ht="48" x14ac:dyDescent="0.25">
      <c r="A2" s="88" t="s">
        <v>362</v>
      </c>
      <c r="B2" s="4" t="s">
        <v>680</v>
      </c>
      <c r="C2" s="78">
        <f>IF(B2="DA",1,IF(B2="NE",2,3))</f>
        <v>1</v>
      </c>
      <c r="D2" s="68" t="s">
        <v>498</v>
      </c>
    </row>
    <row r="3" spans="1:4" ht="96" x14ac:dyDescent="0.25">
      <c r="A3" s="88" t="s">
        <v>363</v>
      </c>
      <c r="B3" s="4" t="s">
        <v>681</v>
      </c>
      <c r="C3" s="78">
        <f>IF(B3="DA",1,IF(B3="NE",2,0))</f>
        <v>2</v>
      </c>
      <c r="D3" s="68" t="s">
        <v>566</v>
      </c>
    </row>
    <row r="4" spans="1:4" ht="43.5" customHeight="1" x14ac:dyDescent="0.25">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RowHeight="15" x14ac:dyDescent="0.25"/>
  <cols>
    <col min="2" max="2" width="10" customWidth="1"/>
    <col min="3" max="3" width="10.7109375" customWidth="1"/>
  </cols>
  <sheetData>
    <row r="2" spans="2:3" ht="25.5" x14ac:dyDescent="0.25">
      <c r="B2" s="1" t="s">
        <v>27</v>
      </c>
      <c r="C2" s="1" t="s">
        <v>28</v>
      </c>
    </row>
    <row r="3" spans="2:3" x14ac:dyDescent="0.25">
      <c r="B3" s="25">
        <v>2022</v>
      </c>
      <c r="C3" s="71" t="s">
        <v>679</v>
      </c>
    </row>
    <row r="5" spans="2:3" ht="13.5" customHeight="1" x14ac:dyDescent="0.25">
      <c r="B5" s="2" t="s">
        <v>356</v>
      </c>
    </row>
    <row r="6" spans="2:3" ht="12.95" customHeight="1" x14ac:dyDescent="0.25">
      <c r="B6" s="3" t="s">
        <v>454</v>
      </c>
    </row>
    <row r="7" spans="2:3" ht="12.95" customHeight="1" x14ac:dyDescent="0.25">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workbookViewId="0">
      <selection activeCell="B32" sqref="B32"/>
    </sheetView>
  </sheetViews>
  <sheetFormatPr defaultColWidth="9.140625" defaultRowHeight="12" x14ac:dyDescent="0.25"/>
  <cols>
    <col min="1" max="1" width="35.85546875" style="72" customWidth="1"/>
    <col min="2" max="2" width="22.28515625" style="70" customWidth="1"/>
    <col min="3" max="3" width="10.7109375" style="72" hidden="1" customWidth="1"/>
    <col min="4" max="4" width="48.7109375" style="72" customWidth="1"/>
    <col min="5" max="5" width="9.7109375" style="72" customWidth="1"/>
    <col min="6" max="16384" width="9.140625" style="72"/>
  </cols>
  <sheetData>
    <row r="1" spans="1:4" ht="27.95" customHeight="1" x14ac:dyDescent="0.25">
      <c r="A1" s="73" t="s">
        <v>0</v>
      </c>
      <c r="B1" s="85" t="s">
        <v>1</v>
      </c>
      <c r="C1" s="74" t="s">
        <v>285</v>
      </c>
      <c r="D1" s="73" t="s">
        <v>389</v>
      </c>
    </row>
    <row r="2" spans="1:4" ht="60" x14ac:dyDescent="0.25">
      <c r="A2" s="64" t="s">
        <v>2</v>
      </c>
      <c r="B2" s="7" t="s">
        <v>680</v>
      </c>
      <c r="C2" s="75">
        <f>IF(B2="DA",1,IF(B2="NE",2,0))</f>
        <v>1</v>
      </c>
      <c r="D2" s="76" t="s">
        <v>592</v>
      </c>
    </row>
    <row r="3" spans="1:4" ht="31.5" customHeight="1" x14ac:dyDescent="0.25">
      <c r="A3" s="77" t="s">
        <v>3</v>
      </c>
      <c r="B3" s="7" t="s">
        <v>680</v>
      </c>
      <c r="C3" s="75">
        <f>IF(B3="DA",1,IF(B3="NE",2,3))</f>
        <v>1</v>
      </c>
      <c r="D3" s="76" t="s">
        <v>456</v>
      </c>
    </row>
    <row r="4" spans="1:4" ht="33.75" customHeight="1" x14ac:dyDescent="0.25">
      <c r="A4" s="77" t="s">
        <v>4</v>
      </c>
      <c r="B4" s="7" t="s">
        <v>681</v>
      </c>
      <c r="C4" s="75">
        <f>IF(B4="DA",1,IF(B4="NE",2,3))</f>
        <v>2</v>
      </c>
      <c r="D4" s="76" t="s">
        <v>456</v>
      </c>
    </row>
    <row r="5" spans="1:4" ht="96" x14ac:dyDescent="0.25">
      <c r="A5" s="64" t="s">
        <v>146</v>
      </c>
      <c r="B5" s="9">
        <v>18</v>
      </c>
      <c r="C5" s="75"/>
      <c r="D5" s="76" t="s">
        <v>644</v>
      </c>
    </row>
    <row r="6" spans="1:4" ht="84" x14ac:dyDescent="0.25">
      <c r="A6" s="64" t="s">
        <v>147</v>
      </c>
      <c r="B6" s="9">
        <v>13</v>
      </c>
      <c r="C6" s="75"/>
      <c r="D6" s="76" t="s">
        <v>593</v>
      </c>
    </row>
    <row r="7" spans="1:4" ht="84" x14ac:dyDescent="0.25">
      <c r="A7" s="64" t="s">
        <v>5</v>
      </c>
      <c r="B7" s="9">
        <v>18</v>
      </c>
      <c r="C7" s="75"/>
      <c r="D7" s="76" t="s">
        <v>645</v>
      </c>
    </row>
    <row r="8" spans="1:4" ht="52.5" customHeight="1" x14ac:dyDescent="0.25">
      <c r="A8" s="64" t="s">
        <v>6</v>
      </c>
      <c r="B8" s="7" t="s">
        <v>682</v>
      </c>
      <c r="C8" s="78">
        <f>IF(B8="Monistički ustroj",1,IF(B8="Dualistički ustroj",2,0))</f>
        <v>2</v>
      </c>
      <c r="D8" s="68" t="s">
        <v>473</v>
      </c>
    </row>
    <row r="9" spans="1:4" ht="84" x14ac:dyDescent="0.25">
      <c r="A9" s="64" t="s">
        <v>7</v>
      </c>
      <c r="B9" s="9">
        <v>1</v>
      </c>
      <c r="C9" s="78"/>
      <c r="D9" s="68" t="s">
        <v>457</v>
      </c>
    </row>
    <row r="10" spans="1:4" ht="84" x14ac:dyDescent="0.25">
      <c r="A10" s="64" t="s">
        <v>8</v>
      </c>
      <c r="B10" s="9">
        <v>1</v>
      </c>
      <c r="C10" s="78"/>
      <c r="D10" s="68" t="s">
        <v>470</v>
      </c>
    </row>
    <row r="11" spans="1:4" ht="84" x14ac:dyDescent="0.25">
      <c r="A11" s="77" t="s">
        <v>9</v>
      </c>
      <c r="B11" s="26">
        <v>20</v>
      </c>
      <c r="C11" s="78"/>
      <c r="D11" s="68" t="s">
        <v>594</v>
      </c>
    </row>
    <row r="12" spans="1:4" ht="72" x14ac:dyDescent="0.25">
      <c r="A12" s="63" t="s">
        <v>10</v>
      </c>
      <c r="B12" s="9">
        <v>3</v>
      </c>
      <c r="C12" s="78"/>
      <c r="D12" s="68" t="s">
        <v>595</v>
      </c>
    </row>
    <row r="13" spans="1:4" ht="84" x14ac:dyDescent="0.25">
      <c r="A13" s="63" t="s">
        <v>11</v>
      </c>
      <c r="B13" s="9">
        <v>0</v>
      </c>
      <c r="C13" s="78"/>
      <c r="D13" s="68" t="s">
        <v>589</v>
      </c>
    </row>
    <row r="14" spans="1:4" ht="63" customHeight="1" x14ac:dyDescent="0.25">
      <c r="A14" s="79" t="s">
        <v>12</v>
      </c>
      <c r="B14" s="26">
        <v>0</v>
      </c>
      <c r="C14" s="78"/>
      <c r="D14" s="68" t="s">
        <v>590</v>
      </c>
    </row>
    <row r="15" spans="1:4" ht="96" x14ac:dyDescent="0.25">
      <c r="A15" s="80" t="s">
        <v>651</v>
      </c>
      <c r="B15" s="8">
        <v>122707.44</v>
      </c>
      <c r="C15" s="75"/>
      <c r="D15" s="76" t="s">
        <v>646</v>
      </c>
    </row>
    <row r="16" spans="1:4" ht="96" x14ac:dyDescent="0.25">
      <c r="A16" s="81" t="s">
        <v>650</v>
      </c>
      <c r="B16" s="8">
        <v>108227.79</v>
      </c>
      <c r="C16" s="75"/>
      <c r="D16" s="76" t="s">
        <v>643</v>
      </c>
    </row>
    <row r="17" spans="1:7" ht="76.5" customHeight="1" x14ac:dyDescent="0.25">
      <c r="A17" s="64" t="s">
        <v>13</v>
      </c>
      <c r="B17" s="7" t="s">
        <v>681</v>
      </c>
      <c r="C17" s="75">
        <f>IF(B17="DA",1,IF(B17="NE",2,0))</f>
        <v>2</v>
      </c>
      <c r="D17" s="76" t="s">
        <v>459</v>
      </c>
    </row>
    <row r="18" spans="1:7" ht="53.25" customHeight="1" x14ac:dyDescent="0.25">
      <c r="A18" s="63" t="s">
        <v>652</v>
      </c>
      <c r="B18" s="8"/>
      <c r="C18" s="75"/>
      <c r="D18" s="76" t="s">
        <v>460</v>
      </c>
    </row>
    <row r="19" spans="1:7" ht="40.5" customHeight="1" x14ac:dyDescent="0.25">
      <c r="A19" s="64" t="s">
        <v>14</v>
      </c>
      <c r="B19" s="7"/>
      <c r="C19" s="75">
        <f>IF(B19="DA",1,IF(B19="NE",2,3))</f>
        <v>3</v>
      </c>
      <c r="D19" s="68" t="s">
        <v>591</v>
      </c>
    </row>
    <row r="20" spans="1:7" ht="65.25" customHeight="1" x14ac:dyDescent="0.25">
      <c r="A20" s="82" t="s">
        <v>15</v>
      </c>
      <c r="B20" s="7" t="s">
        <v>681</v>
      </c>
      <c r="C20" s="75">
        <f>IF(B20="DA",1,IF(B20="NE",2,0))</f>
        <v>2</v>
      </c>
      <c r="D20" s="76" t="s">
        <v>461</v>
      </c>
    </row>
    <row r="21" spans="1:7" ht="75.75" customHeight="1" x14ac:dyDescent="0.25">
      <c r="A21" s="63" t="s">
        <v>653</v>
      </c>
      <c r="B21" s="8"/>
      <c r="C21" s="75"/>
      <c r="D21" s="76" t="s">
        <v>462</v>
      </c>
    </row>
    <row r="22" spans="1:7" ht="76.5" customHeight="1" x14ac:dyDescent="0.25">
      <c r="A22" s="83" t="s">
        <v>16</v>
      </c>
      <c r="B22" s="7" t="s">
        <v>680</v>
      </c>
      <c r="C22" s="75">
        <f>IF(B22="DA",1,IF(B22="NE",2,0))</f>
        <v>1</v>
      </c>
      <c r="D22" s="76" t="s">
        <v>463</v>
      </c>
    </row>
    <row r="23" spans="1:7" ht="52.5" customHeight="1" x14ac:dyDescent="0.25">
      <c r="A23" s="64" t="s">
        <v>17</v>
      </c>
      <c r="B23" s="7" t="s">
        <v>680</v>
      </c>
      <c r="C23" s="75">
        <f>IF(B23="DA",1,IF(B23="NE",2,3))</f>
        <v>1</v>
      </c>
      <c r="D23" s="76" t="s">
        <v>464</v>
      </c>
    </row>
    <row r="24" spans="1:7" ht="48" x14ac:dyDescent="0.25">
      <c r="A24" s="63" t="s">
        <v>18</v>
      </c>
      <c r="B24" s="9">
        <v>1</v>
      </c>
      <c r="C24" s="75"/>
      <c r="D24" s="76" t="s">
        <v>465</v>
      </c>
    </row>
    <row r="25" spans="1:7" ht="60" x14ac:dyDescent="0.25">
      <c r="A25" s="64" t="s">
        <v>19</v>
      </c>
      <c r="B25" s="7" t="s">
        <v>680</v>
      </c>
      <c r="C25" s="75">
        <f>IF(B25="DA",1,IF(B25="NE",2,3))</f>
        <v>1</v>
      </c>
      <c r="D25" s="76" t="s">
        <v>466</v>
      </c>
    </row>
    <row r="26" spans="1:7" ht="52.5" customHeight="1" x14ac:dyDescent="0.25">
      <c r="A26" s="63" t="s">
        <v>20</v>
      </c>
      <c r="B26" s="9">
        <v>1</v>
      </c>
      <c r="C26" s="75"/>
      <c r="D26" s="76" t="s">
        <v>467</v>
      </c>
    </row>
    <row r="27" spans="1:7" ht="64.5" customHeight="1" x14ac:dyDescent="0.25">
      <c r="A27" s="64" t="s">
        <v>21</v>
      </c>
      <c r="B27" s="7" t="s">
        <v>680</v>
      </c>
      <c r="C27" s="75">
        <f>IF(B27="DA",1,IF(B27="NE",2,0))</f>
        <v>1</v>
      </c>
      <c r="D27" s="76" t="s">
        <v>468</v>
      </c>
      <c r="G27" s="84"/>
    </row>
    <row r="28" spans="1:7" ht="48" x14ac:dyDescent="0.25">
      <c r="A28" s="63" t="s">
        <v>22</v>
      </c>
      <c r="B28" s="9">
        <v>1</v>
      </c>
      <c r="C28" s="75"/>
      <c r="D28" s="76" t="s">
        <v>467</v>
      </c>
    </row>
    <row r="29" spans="1:7" ht="72" x14ac:dyDescent="0.25">
      <c r="A29" s="64" t="s">
        <v>23</v>
      </c>
      <c r="B29" s="7" t="s">
        <v>680</v>
      </c>
      <c r="C29" s="75">
        <f>IF(B29="DA",1,IF(B29="NE",2,0))</f>
        <v>1</v>
      </c>
      <c r="D29" s="76" t="s">
        <v>596</v>
      </c>
    </row>
    <row r="30" spans="1:7" ht="52.5" customHeight="1" x14ac:dyDescent="0.25">
      <c r="A30" s="63" t="s">
        <v>24</v>
      </c>
      <c r="B30" s="9">
        <v>6</v>
      </c>
      <c r="C30" s="75"/>
      <c r="D30" s="76" t="s">
        <v>469</v>
      </c>
    </row>
    <row r="31" spans="1:7" ht="56.25" customHeight="1" x14ac:dyDescent="0.25">
      <c r="A31" s="63" t="s">
        <v>25</v>
      </c>
      <c r="B31" s="9">
        <v>0</v>
      </c>
      <c r="C31" s="75"/>
      <c r="D31" s="76" t="s">
        <v>469</v>
      </c>
    </row>
  </sheetData>
  <sheetProtection algorithmName="SHA-512" hashValue="x97f8PQbrc+2fqaFcK+eHaEUBe+Nv6C2iUWQaqSntbUdWdK0AkJ/BIuIFcirhoMGmjs+rKVTK1N0dRXniFRDWg==" saltValue="JrBRkSPmOxsNhsBpjHd8Lw=="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V1" zoomScaleNormal="100" workbookViewId="0">
      <selection activeCell="Z4" sqref="Z4"/>
    </sheetView>
  </sheetViews>
  <sheetFormatPr defaultColWidth="9.140625" defaultRowHeight="15" x14ac:dyDescent="0.25"/>
  <cols>
    <col min="1" max="1" width="15.7109375" style="17" customWidth="1"/>
    <col min="2" max="2" width="39.5703125" style="17" customWidth="1"/>
    <col min="3" max="3" width="25.7109375" style="29" customWidth="1"/>
    <col min="4" max="4" width="25.7109375" style="17" customWidth="1"/>
    <col min="5" max="5" width="6.28515625" style="17" hidden="1" customWidth="1"/>
    <col min="6" max="6" width="25.7109375" style="17" customWidth="1"/>
    <col min="7" max="7" width="9.7109375" style="17" hidden="1" customWidth="1"/>
    <col min="8" max="8" width="25.7109375" style="17" customWidth="1"/>
    <col min="9" max="9" width="25.7109375" style="17" hidden="1" customWidth="1"/>
    <col min="10" max="10" width="25.7109375" style="17" customWidth="1"/>
    <col min="11" max="11" width="25.7109375" style="17" hidden="1" customWidth="1"/>
    <col min="12" max="12" width="25.7109375" style="17" customWidth="1"/>
    <col min="13" max="13" width="25.7109375" style="17" hidden="1" customWidth="1"/>
    <col min="14" max="14" width="25.7109375" style="17" customWidth="1"/>
    <col min="15" max="15" width="25.7109375" style="17" hidden="1" customWidth="1"/>
    <col min="16" max="16" width="25.7109375" style="17" customWidth="1"/>
    <col min="17" max="17" width="25.7109375" style="17" hidden="1" customWidth="1"/>
    <col min="18" max="20" width="25.7109375" style="17" customWidth="1"/>
    <col min="21" max="21" width="25.7109375" style="17" hidden="1" customWidth="1"/>
    <col min="22" max="22" width="22.5703125" style="17" customWidth="1"/>
    <col min="23" max="23" width="25.7109375" style="17" hidden="1" customWidth="1"/>
    <col min="24" max="24" width="25.7109375" style="17" customWidth="1"/>
    <col min="25" max="25" width="25.7109375" style="17" hidden="1" customWidth="1"/>
    <col min="26" max="26" width="25.7109375" style="17" customWidth="1"/>
    <col min="27" max="27" width="25.7109375" style="17" hidden="1" customWidth="1"/>
    <col min="28" max="28" width="25.7109375" style="17" customWidth="1"/>
    <col min="29" max="29" width="25.7109375" style="17" hidden="1" customWidth="1"/>
    <col min="30" max="30" width="25.7109375" style="17" customWidth="1"/>
    <col min="31" max="31" width="25.7109375" style="17" hidden="1" customWidth="1"/>
    <col min="32" max="35" width="25.7109375" style="17" customWidth="1"/>
    <col min="36" max="36" width="25.7109375" style="17" hidden="1" customWidth="1"/>
    <col min="37" max="39" width="25.7109375" style="17" customWidth="1"/>
    <col min="40" max="16384" width="9.140625" style="17"/>
  </cols>
  <sheetData>
    <row r="1" spans="1:39" s="44" customFormat="1" ht="84" x14ac:dyDescent="0.25">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56" x14ac:dyDescent="0.25">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25">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25">
      <c r="B4" s="17" t="s">
        <v>683</v>
      </c>
      <c r="C4" s="29" t="s">
        <v>684</v>
      </c>
      <c r="D4" s="102" t="s">
        <v>685</v>
      </c>
      <c r="E4" s="17">
        <f>IF(D4="univ. bacc. oec.",1,IF(D4="mag. oec.",2,IF(D4="univ. Spec. Oec.",3,IF(D4="mr.sc.",4,IF(D4="dr. sc.",5,IF(D4="ostalo",6,0))))))</f>
        <v>6</v>
      </c>
      <c r="F4" s="17" t="s">
        <v>446</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17" t="s">
        <v>686</v>
      </c>
      <c r="I4" s="17">
        <f>IF(H4="Žensko",1,IF(H4="Muško",2,0))</f>
        <v>1</v>
      </c>
      <c r="J4" s="17" t="s">
        <v>687</v>
      </c>
      <c r="K4" s="17">
        <f>IF(J4="do 35 godina",1,IF(J4="od 36 do 45 godina",2,IF(J4="od 46 - 55 godina",3,IF(J4="iznad 56 godina",4,0))))</f>
        <v>3</v>
      </c>
      <c r="L4" s="17" t="s">
        <v>688</v>
      </c>
      <c r="M4" s="17">
        <f>IF(L4="Domaće",1,IF(L4="Strano",2,0))</f>
        <v>1</v>
      </c>
      <c r="N4" s="17" t="s">
        <v>680</v>
      </c>
      <c r="O4" s="17">
        <f>IF(N4="DA",1,IF(N4="NE",2,0))</f>
        <v>1</v>
      </c>
      <c r="P4" s="17" t="s">
        <v>681</v>
      </c>
      <c r="Q4" s="17">
        <f>IF(P4="DA",1,IF(P4="NE",2,0))</f>
        <v>2</v>
      </c>
      <c r="R4" s="19">
        <v>2</v>
      </c>
      <c r="S4" s="19">
        <v>4</v>
      </c>
      <c r="T4" s="17" t="s">
        <v>681</v>
      </c>
      <c r="U4" s="17">
        <f>IF(T4="DA",1,IF(T4="NE",2,0))</f>
        <v>2</v>
      </c>
      <c r="W4" s="17">
        <f>IF(V4="Poslovna",1,IF(V4="Rodbinska",2,IF(V4="Poslovna i rodbinska",3,IF(V4="Ostala",4,5))))</f>
        <v>5</v>
      </c>
      <c r="X4" s="17" t="s">
        <v>681</v>
      </c>
      <c r="Y4" s="17">
        <f>IF(X4="DA",1,IF(X4="NE",2,0))</f>
        <v>2</v>
      </c>
      <c r="AA4" s="17">
        <f>IF(Z4="Poslovna",1,IF(Z4="Rodbinska",2,IF(Z4="Poslovna i rodbinska",3,IF(Z4="Ostala",4,5))))</f>
        <v>5</v>
      </c>
      <c r="AB4" s="17" t="s">
        <v>680</v>
      </c>
      <c r="AC4" s="17">
        <f>IF(AB4="DA",1,IF(AB4="NE",2,0))</f>
        <v>1</v>
      </c>
      <c r="AD4" s="17" t="s">
        <v>680</v>
      </c>
      <c r="AE4" s="17">
        <f>IF(AD4="DA",1,IF(AD4="NE",2,0))</f>
        <v>1</v>
      </c>
      <c r="AF4" s="19">
        <v>1</v>
      </c>
      <c r="AG4" s="19">
        <v>0</v>
      </c>
      <c r="AH4" s="19">
        <v>1</v>
      </c>
      <c r="AI4" s="17" t="s">
        <v>680</v>
      </c>
      <c r="AJ4" s="17">
        <f>IF(AI4="DA",1,IF(AI4="NE",2,0))</f>
        <v>1</v>
      </c>
      <c r="AK4" s="19">
        <v>1</v>
      </c>
      <c r="AL4" s="19">
        <v>0</v>
      </c>
      <c r="AM4" s="19">
        <v>1</v>
      </c>
    </row>
    <row r="15" spans="1:39" x14ac:dyDescent="0.25">
      <c r="F15" s="35" t="s">
        <v>437</v>
      </c>
    </row>
    <row r="16" spans="1:39" x14ac:dyDescent="0.25">
      <c r="F16" s="35" t="s">
        <v>438</v>
      </c>
    </row>
    <row r="17" spans="6:6" x14ac:dyDescent="0.25">
      <c r="F17" s="35" t="s">
        <v>439</v>
      </c>
    </row>
    <row r="18" spans="6:6" x14ac:dyDescent="0.25">
      <c r="F18" s="35" t="s">
        <v>440</v>
      </c>
    </row>
    <row r="19" spans="6:6" x14ac:dyDescent="0.25">
      <c r="F19" s="35" t="s">
        <v>441</v>
      </c>
    </row>
    <row r="20" spans="6:6" x14ac:dyDescent="0.25">
      <c r="F20" s="35" t="s">
        <v>442</v>
      </c>
    </row>
    <row r="21" spans="6:6" x14ac:dyDescent="0.25">
      <c r="F21" s="35" t="s">
        <v>443</v>
      </c>
    </row>
    <row r="22" spans="6:6" x14ac:dyDescent="0.25">
      <c r="F22" s="35" t="s">
        <v>444</v>
      </c>
    </row>
    <row r="23" spans="6:6" x14ac:dyDescent="0.25">
      <c r="F23" s="35" t="s">
        <v>445</v>
      </c>
    </row>
    <row r="24" spans="6:6" x14ac:dyDescent="0.25">
      <c r="F24" s="35" t="s">
        <v>446</v>
      </c>
    </row>
    <row r="25" spans="6:6" x14ac:dyDescent="0.25">
      <c r="F25" s="35" t="s">
        <v>447</v>
      </c>
    </row>
    <row r="26" spans="6:6" x14ac:dyDescent="0.25">
      <c r="F26" s="35" t="s">
        <v>448</v>
      </c>
    </row>
    <row r="27" spans="6:6" x14ac:dyDescent="0.25">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2"/>
  <sheetViews>
    <sheetView tabSelected="1" topLeftCell="H1" zoomScale="85" zoomScaleNormal="85" workbookViewId="0">
      <selection activeCell="R6" sqref="R6"/>
    </sheetView>
  </sheetViews>
  <sheetFormatPr defaultColWidth="9.140625" defaultRowHeight="15" x14ac:dyDescent="0.25"/>
  <cols>
    <col min="1" max="1" width="15.28515625" style="17" customWidth="1"/>
    <col min="2" max="2" width="30.28515625" style="17" customWidth="1"/>
    <col min="3" max="3" width="20.28515625" style="29" customWidth="1"/>
    <col min="4" max="4" width="22" style="17" customWidth="1"/>
    <col min="5" max="5" width="13.5703125" style="17" hidden="1" customWidth="1"/>
    <col min="6" max="6" width="24.85546875" style="17" customWidth="1"/>
    <col min="7" max="7" width="35.140625" style="17" hidden="1" customWidth="1"/>
    <col min="8" max="8" width="23.28515625" style="17" customWidth="1"/>
    <col min="9" max="9" width="25.7109375" style="17" hidden="1" customWidth="1"/>
    <col min="10" max="10" width="23.28515625" style="17" customWidth="1"/>
    <col min="11" max="11" width="25.7109375" style="17" hidden="1" customWidth="1"/>
    <col min="12" max="12" width="21.42578125" style="17" customWidth="1"/>
    <col min="13" max="13" width="25.7109375" style="17" hidden="1" customWidth="1"/>
    <col min="14" max="14" width="22.42578125" style="17" customWidth="1"/>
    <col min="15" max="15" width="25.7109375" style="17" hidden="1" customWidth="1"/>
    <col min="16" max="16" width="21" style="17" customWidth="1"/>
    <col min="17" max="17" width="25.7109375" style="17" hidden="1" customWidth="1"/>
    <col min="18" max="18" width="22.42578125" style="17" customWidth="1"/>
    <col min="19" max="19" width="25.7109375" style="17" hidden="1" customWidth="1"/>
    <col min="20" max="20" width="20.5703125" style="17" customWidth="1"/>
    <col min="21" max="21" width="25.7109375" style="17" hidden="1" customWidth="1"/>
    <col min="22" max="22" width="25" style="17" customWidth="1"/>
    <col min="23" max="23" width="28.5703125" style="17" customWidth="1"/>
    <col min="24" max="24" width="24.85546875" style="17" customWidth="1"/>
    <col min="25" max="25" width="15.42578125" style="17" hidden="1" customWidth="1"/>
    <col min="26" max="26" width="21.7109375" style="17" customWidth="1"/>
    <col min="27" max="27" width="25.7109375" style="17" hidden="1" customWidth="1"/>
    <col min="28" max="28" width="25.7109375" style="17" customWidth="1"/>
    <col min="29" max="29" width="25.7109375" style="17" hidden="1" customWidth="1"/>
    <col min="30" max="30" width="21.42578125" style="17" customWidth="1"/>
    <col min="31" max="31" width="25.7109375" style="17" hidden="1" customWidth="1"/>
    <col min="32" max="32" width="25.7109375" style="17" customWidth="1"/>
    <col min="33" max="33" width="25.7109375" style="17" hidden="1" customWidth="1"/>
    <col min="34" max="34" width="28.28515625" style="17" customWidth="1"/>
    <col min="35" max="35" width="25.7109375" style="17" hidden="1" customWidth="1"/>
    <col min="36" max="36" width="25.7109375" style="17" customWidth="1"/>
    <col min="37" max="37" width="25.7109375" style="17" hidden="1" customWidth="1"/>
    <col min="38" max="38" width="25.7109375" style="17" customWidth="1"/>
    <col min="39" max="39" width="25.7109375" style="17" hidden="1" customWidth="1"/>
    <col min="40" max="43" width="25.7109375" style="17" customWidth="1"/>
    <col min="44" max="44" width="25.7109375" style="17" hidden="1" customWidth="1"/>
    <col min="45" max="47" width="25.7109375" style="17" customWidth="1"/>
    <col min="48" max="16384" width="9.140625" style="17"/>
  </cols>
  <sheetData>
    <row r="1" spans="1:47" s="44" customFormat="1" ht="59.25" customHeight="1" x14ac:dyDescent="0.25">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32" x14ac:dyDescent="0.25">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25">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25">
      <c r="B4" s="17" t="s">
        <v>690</v>
      </c>
      <c r="C4" s="29" t="s">
        <v>694</v>
      </c>
      <c r="D4" s="17" t="s">
        <v>685</v>
      </c>
      <c r="E4" s="17">
        <f>IF(D4="univ. bacc. oec.",1,IF(D4="mag. oec.",2,IF(D4="univ. Spec. Oec.",3,IF(D4="mr.sc.",4,IF(D4="dr. sc.",5,IF(D4="ostalo",6,0))))))</f>
        <v>6</v>
      </c>
      <c r="F4" s="17" t="s">
        <v>446</v>
      </c>
      <c r="G4" s="1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17" t="s">
        <v>696</v>
      </c>
      <c r="I4" s="17">
        <f>IF(H4="Žensko",1,IF(H4="Muško",2,0))</f>
        <v>2</v>
      </c>
      <c r="J4" s="17" t="s">
        <v>697</v>
      </c>
      <c r="K4" s="17">
        <f>IF(J4="do 35 godina",1,IF(J4="od 36 do 45 godina",2,IF(J4="od 46 - 55 godina",3,IF(J4="iznad 56 godina",4,0))))</f>
        <v>4</v>
      </c>
      <c r="L4" s="17" t="s">
        <v>688</v>
      </c>
      <c r="M4" s="17">
        <f>IF(L4="Domaće",1,IF(L4="Strano",2,0))</f>
        <v>1</v>
      </c>
      <c r="N4" s="17" t="s">
        <v>681</v>
      </c>
      <c r="O4" s="17">
        <f>IF(N4="DA",1,IF(N4="NE",2,0))</f>
        <v>2</v>
      </c>
      <c r="P4" s="17" t="s">
        <v>680</v>
      </c>
      <c r="Q4" s="17">
        <f>IF(P4="DA",1,IF(P4="NE",2,0))</f>
        <v>1</v>
      </c>
      <c r="R4" s="17" t="s">
        <v>681</v>
      </c>
      <c r="S4" s="17">
        <f>IF(R4="DA",1,IF(R4="NE",2,0))</f>
        <v>2</v>
      </c>
      <c r="T4" s="17" t="s">
        <v>681</v>
      </c>
      <c r="U4" s="17">
        <f>IF(T4="DA",1,IF(T4="NE",2,0))</f>
        <v>2</v>
      </c>
      <c r="V4" s="19">
        <v>3</v>
      </c>
      <c r="W4" s="19">
        <v>9</v>
      </c>
      <c r="X4" s="17" t="s">
        <v>681</v>
      </c>
      <c r="Y4" s="17">
        <f>IF(X4="DA",1,IF(X4="NE",2,0))</f>
        <v>2</v>
      </c>
      <c r="AA4" s="17">
        <f>IF(Z4="Poslovna",1,IF(Z4="Rodbinska",2,IF(Z4="Poslovna i rodbinska",3,IF(Z4="Ostala",4,5))))</f>
        <v>5</v>
      </c>
      <c r="AB4" s="17" t="s">
        <v>681</v>
      </c>
      <c r="AC4" s="17">
        <f>IF(AB4="DA",1,IF(AB4="NE",2,0))</f>
        <v>2</v>
      </c>
      <c r="AE4" s="17">
        <f>IF(AD4="Poslovna",1,IF(AD4="Rodbinska",2,IF(AD4="Poslovna i rodbinska",3,IF(AD4="Ostala",4,5))))</f>
        <v>5</v>
      </c>
      <c r="AF4" s="17" t="s">
        <v>680</v>
      </c>
      <c r="AG4" s="17">
        <f>IF(AF4="DA",1,IF(AF4="NE",2,0))</f>
        <v>1</v>
      </c>
      <c r="AH4" s="17" t="s">
        <v>681</v>
      </c>
      <c r="AI4" s="17">
        <f>IF(AH4="DA",1,IF(AH4="NE",2,0))</f>
        <v>2</v>
      </c>
      <c r="AK4" s="17">
        <f>IF(AJ4="Revizijski odbor",1,IF(AJ4="Odbor za imenovanja",2,IF(AJ4="Odbor za nagrađivanja",3,IF(AJ4="Revizijski odbor i odbor za imenovanja",4,IF(AJ4="Revizijski odbor i odbor za nagrađivanja",5,IF(AJ4="Odbor za imenovanja i odbor za nagrađivanja",6,IF(AJ4="Ostalo",7,8)))))))</f>
        <v>8</v>
      </c>
      <c r="AL4" s="17" t="s">
        <v>680</v>
      </c>
      <c r="AM4" s="17">
        <f>IF(AL4="DA",1,IF(AL4="NE",2,0))</f>
        <v>1</v>
      </c>
      <c r="AN4" s="19">
        <v>2</v>
      </c>
      <c r="AO4" s="19">
        <v>0</v>
      </c>
      <c r="AP4" s="19">
        <v>1</v>
      </c>
      <c r="AQ4" s="17" t="s">
        <v>680</v>
      </c>
      <c r="AR4" s="17">
        <f>IF(AQ4="DA",1,IF(AQ4="NE",2,0))</f>
        <v>1</v>
      </c>
      <c r="AS4" s="19">
        <v>1</v>
      </c>
      <c r="AT4" s="19">
        <v>0</v>
      </c>
      <c r="AU4" s="19">
        <v>0</v>
      </c>
    </row>
    <row r="5" spans="1:47" x14ac:dyDescent="0.25">
      <c r="B5" s="17" t="s">
        <v>691</v>
      </c>
      <c r="C5" s="29" t="s">
        <v>693</v>
      </c>
      <c r="D5" s="17" t="s">
        <v>685</v>
      </c>
      <c r="E5" s="17">
        <f>IF(D5="univ. bacc. oec.",1,IF(D5="mag. oec.",2,IF(D5="univ. Spec. Oec.",3,IF(D5="mr.sc.",4,IF(D5="dr. sc.",5,IF(D5="ostalo",6,0))))))</f>
        <v>6</v>
      </c>
      <c r="F5" s="17" t="s">
        <v>446</v>
      </c>
      <c r="G5" s="17">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10</v>
      </c>
      <c r="H5" s="17" t="s">
        <v>696</v>
      </c>
      <c r="I5" s="17">
        <f>IF(H5="Žensko",1,IF(H5="Muško",2,0))</f>
        <v>2</v>
      </c>
      <c r="J5" s="17" t="s">
        <v>697</v>
      </c>
      <c r="K5" s="17">
        <f>IF(J5="do 35 godina",1,IF(J5="od 36 do 45 godina",2,IF(J5="od 46 - 55 godina",3,IF(J5="iznad 56 godina",4,0))))</f>
        <v>4</v>
      </c>
      <c r="L5" s="17" t="s">
        <v>688</v>
      </c>
      <c r="M5" s="17">
        <f>IF(L5="Domaće",1,IF(L5="Strano",2,0))</f>
        <v>1</v>
      </c>
      <c r="N5" s="17" t="s">
        <v>681</v>
      </c>
      <c r="O5" s="17">
        <f>IF(N5="DA",1,IF(N5="NE",2,0))</f>
        <v>2</v>
      </c>
      <c r="P5" s="17" t="s">
        <v>681</v>
      </c>
      <c r="Q5" s="17">
        <f>IF(P5="DA",1,IF(P5="NE",2,0))</f>
        <v>2</v>
      </c>
      <c r="R5" s="17" t="s">
        <v>681</v>
      </c>
      <c r="S5" s="17">
        <f>IF(R5="DA",1,IF(R5="NE",2,0))</f>
        <v>2</v>
      </c>
      <c r="T5" s="17" t="s">
        <v>681</v>
      </c>
      <c r="U5" s="17">
        <f>IF(T5="DA",1,IF(T5="NE",2,0))</f>
        <v>2</v>
      </c>
      <c r="V5" s="19">
        <v>2</v>
      </c>
      <c r="W5" s="19">
        <v>5</v>
      </c>
      <c r="X5" s="17" t="s">
        <v>681</v>
      </c>
      <c r="Y5" s="17">
        <f>IF(X5="DA",1,IF(X5="NE",2,0))</f>
        <v>2</v>
      </c>
      <c r="AA5" s="17">
        <f>IF(Z5="Poslovna",1,IF(Z5="Rodbinska",2,IF(Z5="Poslovna i rodbinska",3,IF(Z5="Ostala",4,5))))</f>
        <v>5</v>
      </c>
      <c r="AB5" s="17" t="s">
        <v>681</v>
      </c>
      <c r="AC5" s="17">
        <f>IF(AB5="DA",1,IF(AB5="NE",2,0))</f>
        <v>2</v>
      </c>
      <c r="AE5" s="17">
        <f>IF(AD5="Poslovna",1,IF(AD5="Rodbinska",2,IF(AD5="Poslovna i rodbinska",3,IF(AD5="Ostala",4,5))))</f>
        <v>5</v>
      </c>
      <c r="AF5" s="17" t="s">
        <v>680</v>
      </c>
      <c r="AG5" s="17">
        <f>IF(AF5="DA",1,IF(AF5="NE",2,0))</f>
        <v>1</v>
      </c>
      <c r="AH5" s="17" t="s">
        <v>681</v>
      </c>
      <c r="AI5" s="17">
        <f>IF(AH5="DA",1,IF(AH5="NE",2,0))</f>
        <v>2</v>
      </c>
      <c r="AK5" s="17">
        <f>IF(AJ5="Revizijski odbor",1,IF(AJ5="Odbor za imenovanja",2,IF(AJ5="Odbor za nagrađivanja",3,IF(AJ5="Revizijski odbor i odbor za imenovanja",4,IF(AJ5="Revizijski odbor i odbor za nagrađivanja",5,IF(AJ5="Odbor za imenovanja i odbor za nagrađivanja",6,IF(AJ5="Ostalo",7,8)))))))</f>
        <v>8</v>
      </c>
      <c r="AL5" s="17" t="s">
        <v>680</v>
      </c>
      <c r="AM5" s="17">
        <f>IF(AL5="DA",1,IF(AL5="NE",2,0))</f>
        <v>1</v>
      </c>
      <c r="AN5" s="19">
        <v>2</v>
      </c>
      <c r="AO5" s="19">
        <v>0</v>
      </c>
      <c r="AP5" s="19">
        <v>1</v>
      </c>
      <c r="AQ5" s="17" t="s">
        <v>681</v>
      </c>
      <c r="AR5" s="17">
        <f>IF(AQ5="DA",1,IF(AQ5="NE",2,0))</f>
        <v>2</v>
      </c>
      <c r="AS5" s="19"/>
      <c r="AT5" s="19"/>
      <c r="AU5" s="19"/>
    </row>
    <row r="6" spans="1:47" x14ac:dyDescent="0.25">
      <c r="B6" s="17" t="s">
        <v>689</v>
      </c>
      <c r="C6" s="29" t="s">
        <v>692</v>
      </c>
      <c r="D6" s="17" t="s">
        <v>695</v>
      </c>
      <c r="E6" s="17">
        <f>IF(D6="univ. bacc. oec.",1,IF(D6="mag. oec.",2,IF(D6="univ. Spec. Oec.",3,IF(D6="mr.sc.",4,IF(D6="dr. sc.",5,IF(D6="ostalo",6,0))))))</f>
        <v>5</v>
      </c>
      <c r="F6" s="17" t="s">
        <v>446</v>
      </c>
      <c r="G6" s="17">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10</v>
      </c>
      <c r="H6" s="17" t="s">
        <v>696</v>
      </c>
      <c r="I6" s="17">
        <f>IF(H6="Žensko",1,IF(H6="Muško",2,0))</f>
        <v>2</v>
      </c>
      <c r="J6" s="17" t="s">
        <v>697</v>
      </c>
      <c r="K6" s="17">
        <f>IF(J6="do 35 godina",1,IF(J6="od 36 do 45 godina",2,IF(J6="od 46 - 55 godina",3,IF(J6="iznad 56 godina",4,0))))</f>
        <v>4</v>
      </c>
      <c r="L6" s="17" t="s">
        <v>688</v>
      </c>
      <c r="M6" s="17">
        <f>IF(L6="Domaće",1,IF(L6="Strano",2,0))</f>
        <v>1</v>
      </c>
      <c r="N6" s="17" t="s">
        <v>681</v>
      </c>
      <c r="O6" s="17">
        <f>IF(N6="DA",1,IF(N6="NE",2,0))</f>
        <v>2</v>
      </c>
      <c r="P6" s="17" t="s">
        <v>681</v>
      </c>
      <c r="Q6" s="17">
        <f>IF(P6="DA",1,IF(P6="NE",2,0))</f>
        <v>2</v>
      </c>
      <c r="R6" s="17" t="s">
        <v>681</v>
      </c>
      <c r="S6" s="17">
        <f>IF(R6="DA",1,IF(R6="NE",2,0))</f>
        <v>2</v>
      </c>
      <c r="T6" s="17" t="s">
        <v>681</v>
      </c>
      <c r="U6" s="17">
        <f>IF(T6="DA",1,IF(T6="NE",2,0))</f>
        <v>2</v>
      </c>
      <c r="V6" s="19">
        <v>3</v>
      </c>
      <c r="W6" s="19">
        <v>9</v>
      </c>
      <c r="X6" s="17" t="s">
        <v>681</v>
      </c>
      <c r="Y6" s="17">
        <f>IF(X6="DA",1,IF(X6="NE",2,0))</f>
        <v>2</v>
      </c>
      <c r="AA6" s="17">
        <f>IF(Z6="Poslovna",1,IF(Z6="Rodbinska",2,IF(Z6="Poslovna i rodbinska",3,IF(Z6="Ostala",4,5))))</f>
        <v>5</v>
      </c>
      <c r="AB6" s="17" t="s">
        <v>681</v>
      </c>
      <c r="AC6" s="17">
        <f>IF(AB6="DA",1,IF(AB6="NE",2,0))</f>
        <v>2</v>
      </c>
      <c r="AE6" s="17">
        <f>IF(AD6="Poslovna",1,IF(AD6="Rodbinska",2,IF(AD6="Poslovna i rodbinska",3,IF(AD6="Ostala",4,5))))</f>
        <v>5</v>
      </c>
      <c r="AF6" s="17" t="s">
        <v>680</v>
      </c>
      <c r="AG6" s="17">
        <f>IF(AF6="DA",1,IF(AF6="NE",2,0))</f>
        <v>1</v>
      </c>
      <c r="AH6" s="17" t="s">
        <v>680</v>
      </c>
      <c r="AI6" s="17">
        <f>IF(AH6="DA",1,IF(AH6="NE",2,0))</f>
        <v>1</v>
      </c>
      <c r="AJ6" s="17" t="s">
        <v>698</v>
      </c>
      <c r="AK6" s="17">
        <f>IF(AJ6="Revizijski odbor",1,IF(AJ6="Odbor za imenovanja",2,IF(AJ6="Odbor za nagrađivanja",3,IF(AJ6="Revizijski odbor i odbor za imenovanja",4,IF(AJ6="Revizijski odbor i odbor za nagrađivanja",5,IF(AJ6="Odbor za imenovanja i odbor za nagrađivanja",6,IF(AJ6="Ostalo",7,8)))))))</f>
        <v>1</v>
      </c>
      <c r="AL6" s="17" t="s">
        <v>681</v>
      </c>
      <c r="AM6" s="17">
        <f>IF(AL6="DA",1,IF(AL6="NE",2,0))</f>
        <v>2</v>
      </c>
      <c r="AN6" s="19"/>
      <c r="AO6" s="19"/>
      <c r="AP6" s="19"/>
      <c r="AQ6" s="17" t="s">
        <v>680</v>
      </c>
      <c r="AR6" s="17">
        <f>IF(AQ6="DA",1,IF(AQ6="NE",2,0))</f>
        <v>1</v>
      </c>
      <c r="AS6" s="19">
        <v>2</v>
      </c>
      <c r="AT6" s="19">
        <v>0</v>
      </c>
      <c r="AU6" s="19">
        <v>0</v>
      </c>
    </row>
    <row r="10" spans="1:47" x14ac:dyDescent="0.25">
      <c r="G10" s="30"/>
    </row>
    <row r="11" spans="1:47" x14ac:dyDescent="0.25">
      <c r="G11" s="30"/>
    </row>
    <row r="12" spans="1:47" x14ac:dyDescent="0.25">
      <c r="G12" s="30"/>
    </row>
    <row r="13" spans="1:47" x14ac:dyDescent="0.25">
      <c r="G13" s="30"/>
    </row>
    <row r="14" spans="1:47" x14ac:dyDescent="0.25">
      <c r="G14" s="30"/>
    </row>
    <row r="15" spans="1:47" x14ac:dyDescent="0.25">
      <c r="G15" s="30"/>
    </row>
    <row r="16" spans="1:47" x14ac:dyDescent="0.25">
      <c r="G16" s="30"/>
    </row>
    <row r="17" spans="7:7" x14ac:dyDescent="0.25">
      <c r="G17" s="30"/>
    </row>
    <row r="18" spans="7:7" x14ac:dyDescent="0.25">
      <c r="G18" s="30"/>
    </row>
    <row r="19" spans="7:7" x14ac:dyDescent="0.25">
      <c r="G19" s="30"/>
    </row>
    <row r="20" spans="7:7" x14ac:dyDescent="0.25">
      <c r="G20" s="30"/>
    </row>
    <row r="21" spans="7:7" x14ac:dyDescent="0.25">
      <c r="G21" s="30"/>
    </row>
    <row r="22" spans="7:7" x14ac:dyDescent="0.25">
      <c r="G22" s="48"/>
    </row>
    <row r="110" spans="6:6" x14ac:dyDescent="0.25">
      <c r="F110" s="35" t="s">
        <v>437</v>
      </c>
    </row>
    <row r="111" spans="6:6" x14ac:dyDescent="0.25">
      <c r="F111" s="35" t="s">
        <v>438</v>
      </c>
    </row>
    <row r="112" spans="6:6" x14ac:dyDescent="0.25">
      <c r="F112" s="35" t="s">
        <v>439</v>
      </c>
    </row>
    <row r="113" spans="6:6" x14ac:dyDescent="0.25">
      <c r="F113" s="35" t="s">
        <v>440</v>
      </c>
    </row>
    <row r="114" spans="6:6" x14ac:dyDescent="0.25">
      <c r="F114" s="35" t="s">
        <v>441</v>
      </c>
    </row>
    <row r="115" spans="6:6" x14ac:dyDescent="0.25">
      <c r="F115" s="35" t="s">
        <v>442</v>
      </c>
    </row>
    <row r="116" spans="6:6" x14ac:dyDescent="0.25">
      <c r="F116" s="35" t="s">
        <v>443</v>
      </c>
    </row>
    <row r="117" spans="6:6" x14ac:dyDescent="0.25">
      <c r="F117" s="35" t="s">
        <v>444</v>
      </c>
    </row>
    <row r="118" spans="6:6" x14ac:dyDescent="0.25">
      <c r="F118" s="35" t="s">
        <v>445</v>
      </c>
    </row>
    <row r="119" spans="6:6" x14ac:dyDescent="0.25">
      <c r="F119" s="35" t="s">
        <v>446</v>
      </c>
    </row>
    <row r="120" spans="6:6" x14ac:dyDescent="0.25">
      <c r="F120" s="35" t="s">
        <v>447</v>
      </c>
    </row>
    <row r="121" spans="6:6" x14ac:dyDescent="0.25">
      <c r="F121" s="35" t="s">
        <v>448</v>
      </c>
    </row>
    <row r="122" spans="6:6" x14ac:dyDescent="0.25">
      <c r="F122"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6" xr:uid="{00000000-0002-0000-0400-000000000000}">
      <formula1>"univ. bacc. oec.,mag. oec.,univ. spec. oec., mr.sc.,dr. sc.,ostalo"</formula1>
    </dataValidation>
    <dataValidation type="list" allowBlank="1" showInputMessage="1" showErrorMessage="1" sqref="H6" xr:uid="{00000000-0002-0000-0400-000001000000}">
      <formula1>"Žensko,Muško"</formula1>
    </dataValidation>
    <dataValidation type="list" allowBlank="1" showInputMessage="1" showErrorMessage="1" sqref="J6" xr:uid="{00000000-0002-0000-0400-000002000000}">
      <formula1>"do 35 godina,od 36 do 45 godina,od 46 - 55 godina,iznad 56 godina"</formula1>
    </dataValidation>
    <dataValidation type="list" allowBlank="1" showInputMessage="1" showErrorMessage="1" sqref="L6" xr:uid="{00000000-0002-0000-0400-000003000000}">
      <formula1>"Domaće,Strano"</formula1>
    </dataValidation>
    <dataValidation type="list" allowBlank="1" showInputMessage="1" showErrorMessage="1" sqref="AQ6 N6 P6 R6 T6 X6 AB6 AF6 AH6 AL6" xr:uid="{00000000-0002-0000-0400-000004000000}">
      <formula1>"DA,NE"</formula1>
    </dataValidation>
    <dataValidation type="list" allowBlank="1" showInputMessage="1" showErrorMessage="1" sqref="AD6 Z6" xr:uid="{00000000-0002-0000-0400-000005000000}">
      <formula1>"Poslovna,Rodbinska,Poslovna i rodbinska,Ostala"</formula1>
    </dataValidation>
    <dataValidation type="list" allowBlank="1" showInputMessage="1" showErrorMessage="1" sqref="AJ6"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6" xr:uid="{00000000-0002-0000-0400-000007000000}">
      <formula1>$F$110:$F$122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topLeftCell="A23" zoomScaleNormal="100" workbookViewId="0">
      <selection activeCell="B27" sqref="B27"/>
    </sheetView>
  </sheetViews>
  <sheetFormatPr defaultColWidth="9.140625" defaultRowHeight="12" x14ac:dyDescent="0.25"/>
  <cols>
    <col min="1" max="1" width="31" style="72" customWidth="1"/>
    <col min="2" max="2" width="23.7109375" style="70" customWidth="1"/>
    <col min="3" max="3" width="10.7109375" style="72" hidden="1" customWidth="1"/>
    <col min="4" max="4" width="56.85546875" style="72" customWidth="1"/>
    <col min="5" max="16384" width="9.140625" style="72"/>
  </cols>
  <sheetData>
    <row r="1" spans="1:4" ht="27" customHeight="1" x14ac:dyDescent="0.25">
      <c r="A1" s="73" t="s">
        <v>0</v>
      </c>
      <c r="B1" s="85" t="s">
        <v>1</v>
      </c>
      <c r="C1" s="73" t="s">
        <v>285</v>
      </c>
      <c r="D1" s="73" t="s">
        <v>389</v>
      </c>
    </row>
    <row r="2" spans="1:4" ht="60" x14ac:dyDescent="0.25">
      <c r="A2" s="77" t="s">
        <v>79</v>
      </c>
      <c r="B2" s="7" t="s">
        <v>680</v>
      </c>
      <c r="C2" s="78">
        <f>IF(B2="DA",1,IF(B2="NE",2,0))</f>
        <v>1</v>
      </c>
      <c r="D2" s="68" t="s">
        <v>534</v>
      </c>
    </row>
    <row r="3" spans="1:4" ht="48" x14ac:dyDescent="0.25">
      <c r="A3" s="79" t="s">
        <v>80</v>
      </c>
      <c r="B3" s="27">
        <v>3</v>
      </c>
      <c r="C3" s="78"/>
      <c r="D3" s="68" t="s">
        <v>467</v>
      </c>
    </row>
    <row r="4" spans="1:4" ht="72" x14ac:dyDescent="0.25">
      <c r="A4" s="79" t="s">
        <v>81</v>
      </c>
      <c r="B4" s="27">
        <v>1</v>
      </c>
      <c r="C4" s="78"/>
      <c r="D4" s="68" t="s">
        <v>535</v>
      </c>
    </row>
    <row r="5" spans="1:4" ht="60" x14ac:dyDescent="0.25">
      <c r="A5" s="79" t="s">
        <v>82</v>
      </c>
      <c r="B5" s="27"/>
      <c r="C5" s="78"/>
      <c r="D5" s="68" t="s">
        <v>536</v>
      </c>
    </row>
    <row r="6" spans="1:4" ht="60" x14ac:dyDescent="0.25">
      <c r="A6" s="79" t="s">
        <v>647</v>
      </c>
      <c r="B6" s="27">
        <v>0</v>
      </c>
      <c r="C6" s="78"/>
      <c r="D6" s="68" t="s">
        <v>536</v>
      </c>
    </row>
    <row r="7" spans="1:4" ht="84" x14ac:dyDescent="0.25">
      <c r="A7" s="77" t="s">
        <v>83</v>
      </c>
      <c r="B7" s="7" t="s">
        <v>681</v>
      </c>
      <c r="C7" s="78">
        <f>IF(B7="DA",1,IF(B7="NE",2,3))</f>
        <v>2</v>
      </c>
      <c r="D7" s="68" t="s">
        <v>537</v>
      </c>
    </row>
    <row r="8" spans="1:4" ht="35.25" customHeight="1" x14ac:dyDescent="0.25">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8" x14ac:dyDescent="0.25">
      <c r="A9" s="77" t="s">
        <v>85</v>
      </c>
      <c r="B9" s="7" t="s">
        <v>681</v>
      </c>
      <c r="C9" s="78">
        <f>IF(B9="DA",1,IF(B9="NE",2,3))</f>
        <v>2</v>
      </c>
      <c r="D9" s="68" t="s">
        <v>538</v>
      </c>
    </row>
    <row r="10" spans="1:4" ht="72" x14ac:dyDescent="0.25">
      <c r="A10" s="87" t="s">
        <v>86</v>
      </c>
      <c r="B10" s="27"/>
      <c r="C10" s="78"/>
      <c r="D10" s="68" t="s">
        <v>636</v>
      </c>
    </row>
    <row r="11" spans="1:4" ht="72" x14ac:dyDescent="0.25">
      <c r="A11" s="87" t="s">
        <v>87</v>
      </c>
      <c r="B11" s="27"/>
      <c r="C11" s="78"/>
      <c r="D11" s="68" t="s">
        <v>539</v>
      </c>
    </row>
    <row r="12" spans="1:4" ht="78.75" customHeight="1" x14ac:dyDescent="0.25">
      <c r="A12" s="77" t="s">
        <v>88</v>
      </c>
      <c r="B12" s="7" t="s">
        <v>681</v>
      </c>
      <c r="C12" s="78">
        <f>IF(B12="DA",1,IF(B12="NE",2,3))</f>
        <v>2</v>
      </c>
      <c r="D12" s="68" t="s">
        <v>540</v>
      </c>
    </row>
    <row r="13" spans="1:4" ht="30" customHeight="1" x14ac:dyDescent="0.25">
      <c r="A13" s="77" t="s">
        <v>89</v>
      </c>
      <c r="B13" s="7"/>
      <c r="C13" s="78">
        <f>IF(B13="DA",1,IF(B13="NE",2,3))</f>
        <v>3</v>
      </c>
      <c r="D13" s="68" t="s">
        <v>591</v>
      </c>
    </row>
    <row r="14" spans="1:4" ht="60" x14ac:dyDescent="0.25">
      <c r="A14" s="77" t="s">
        <v>90</v>
      </c>
      <c r="B14" s="7" t="s">
        <v>681</v>
      </c>
      <c r="C14" s="78">
        <f>IF(B14="DA",1,IF(B14="NE",2,0))</f>
        <v>2</v>
      </c>
      <c r="D14" s="68" t="s">
        <v>541</v>
      </c>
    </row>
    <row r="15" spans="1:4" ht="48" x14ac:dyDescent="0.25">
      <c r="A15" s="79" t="s">
        <v>91</v>
      </c>
      <c r="B15" s="27"/>
      <c r="C15" s="78"/>
      <c r="D15" s="68" t="s">
        <v>467</v>
      </c>
    </row>
    <row r="16" spans="1:4" ht="72" x14ac:dyDescent="0.25">
      <c r="A16" s="87" t="s">
        <v>92</v>
      </c>
      <c r="B16" s="27"/>
      <c r="C16" s="78"/>
      <c r="D16" s="68" t="s">
        <v>542</v>
      </c>
    </row>
    <row r="17" spans="1:4" ht="72" x14ac:dyDescent="0.25">
      <c r="A17" s="87" t="s">
        <v>93</v>
      </c>
      <c r="B17" s="27"/>
      <c r="C17" s="78"/>
      <c r="D17" s="68" t="s">
        <v>542</v>
      </c>
    </row>
    <row r="18" spans="1:4" ht="72" x14ac:dyDescent="0.25">
      <c r="A18" s="87" t="s">
        <v>648</v>
      </c>
      <c r="B18" s="27">
        <v>0</v>
      </c>
      <c r="C18" s="78"/>
      <c r="D18" s="68" t="s">
        <v>542</v>
      </c>
    </row>
    <row r="19" spans="1:4" ht="84" x14ac:dyDescent="0.25">
      <c r="A19" s="77" t="s">
        <v>94</v>
      </c>
      <c r="B19" s="7"/>
      <c r="C19" s="78">
        <f>IF(B19="DA",1,IF(B19="NE",2,3))</f>
        <v>3</v>
      </c>
      <c r="D19" s="68" t="s">
        <v>543</v>
      </c>
    </row>
    <row r="20" spans="1:4" ht="31.5" customHeight="1" x14ac:dyDescent="0.25">
      <c r="A20" s="77" t="s">
        <v>95</v>
      </c>
      <c r="B20" s="7"/>
      <c r="C20" s="78">
        <f>IF(B20="Vlastite Internet stranice",1,IF(B20="ZSE",2,IF(B20="SRPI",3,IF(B20="Vlastite Internet stranice i ZSE",4,IF(B20="Vlastite Internet stranice, ZSE i SRPI",5,IF(B20="Vlastite Internet stranice i SRPI",6,IF(B20="ZSE i SRPI",7,IF(B20="Nije javno objavljeno",8,IF(B20="Ostalo",9,10)))))))))</f>
        <v>10</v>
      </c>
      <c r="D20" s="68" t="s">
        <v>456</v>
      </c>
    </row>
    <row r="21" spans="1:4" ht="48" x14ac:dyDescent="0.25">
      <c r="A21" s="77" t="s">
        <v>96</v>
      </c>
      <c r="B21" s="7"/>
      <c r="C21" s="78">
        <f>IF(B21="DA",1,IF(B21="NE",2,3))</f>
        <v>3</v>
      </c>
      <c r="D21" s="68" t="s">
        <v>544</v>
      </c>
    </row>
    <row r="22" spans="1:4" ht="72" x14ac:dyDescent="0.25">
      <c r="A22" s="87" t="s">
        <v>97</v>
      </c>
      <c r="B22" s="27"/>
      <c r="C22" s="78"/>
      <c r="D22" s="68" t="s">
        <v>637</v>
      </c>
    </row>
    <row r="23" spans="1:4" ht="72" x14ac:dyDescent="0.25">
      <c r="A23" s="87" t="s">
        <v>98</v>
      </c>
      <c r="B23" s="27"/>
      <c r="C23" s="78"/>
      <c r="D23" s="68" t="s">
        <v>545</v>
      </c>
    </row>
    <row r="24" spans="1:4" ht="48" x14ac:dyDescent="0.25">
      <c r="A24" s="88" t="s">
        <v>99</v>
      </c>
      <c r="B24" s="7"/>
      <c r="C24" s="78">
        <f>IF(B24="DA",1,IF(B24="NE",2,3))</f>
        <v>3</v>
      </c>
      <c r="D24" s="68" t="s">
        <v>546</v>
      </c>
    </row>
    <row r="25" spans="1:4" ht="29.25" customHeight="1" x14ac:dyDescent="0.25">
      <c r="A25" s="88" t="s">
        <v>100</v>
      </c>
      <c r="B25" s="7"/>
      <c r="C25" s="78">
        <f>IF(B25="DA",1,IF(B25="NE",2,3))</f>
        <v>3</v>
      </c>
      <c r="D25" s="68" t="s">
        <v>456</v>
      </c>
    </row>
    <row r="26" spans="1:4" ht="60" x14ac:dyDescent="0.25">
      <c r="A26" s="88" t="s">
        <v>101</v>
      </c>
      <c r="B26" s="7" t="s">
        <v>681</v>
      </c>
      <c r="C26" s="89">
        <f>IF(B26="DA",1,IF(B26="NE",2,0))</f>
        <v>2</v>
      </c>
      <c r="D26" s="68" t="s">
        <v>547</v>
      </c>
    </row>
    <row r="27" spans="1:4" ht="48" x14ac:dyDescent="0.25">
      <c r="A27" s="79" t="s">
        <v>102</v>
      </c>
      <c r="B27" s="27"/>
      <c r="C27" s="89"/>
      <c r="D27" s="67" t="s">
        <v>467</v>
      </c>
    </row>
    <row r="28" spans="1:4" s="91" customFormat="1" ht="72" x14ac:dyDescent="0.25">
      <c r="A28" s="90" t="s">
        <v>103</v>
      </c>
      <c r="B28" s="11"/>
      <c r="C28" s="89"/>
      <c r="D28" s="67" t="s">
        <v>548</v>
      </c>
    </row>
    <row r="29" spans="1:4" ht="72" x14ac:dyDescent="0.25">
      <c r="A29" s="79" t="s">
        <v>104</v>
      </c>
      <c r="B29" s="27"/>
      <c r="C29" s="89"/>
      <c r="D29" s="67" t="s">
        <v>548</v>
      </c>
    </row>
    <row r="30" spans="1:4" ht="72" x14ac:dyDescent="0.25">
      <c r="A30" s="79" t="s">
        <v>649</v>
      </c>
      <c r="B30" s="27">
        <v>0</v>
      </c>
      <c r="C30" s="89"/>
      <c r="D30" s="67" t="s">
        <v>548</v>
      </c>
    </row>
    <row r="31" spans="1:4" ht="84" x14ac:dyDescent="0.25">
      <c r="A31" s="77" t="s">
        <v>105</v>
      </c>
      <c r="B31" s="7"/>
      <c r="C31" s="89">
        <f>IF(B31="DA",1,IF(B31="NE",2,3))</f>
        <v>3</v>
      </c>
      <c r="D31" s="67" t="s">
        <v>549</v>
      </c>
    </row>
    <row r="32" spans="1:4" ht="36" x14ac:dyDescent="0.25">
      <c r="A32" s="77" t="s">
        <v>106</v>
      </c>
      <c r="B32" s="4"/>
      <c r="C32" s="89">
        <f>IF(B32="Vlastite Internet stranice",1,IF(B32="ZSE",2,IF(B32="SRPI",3,IF(B32="Vlastite Internet stranice i ZSE",4,IF(B32="Vlastite Internet stranice, ZSE i SRPI",5,IF(B32="Vlastite Internet stranice i SRPI",6,IF(B32="ZSE i SRPI",7,IF(B32="Nije javno objavljeno",8,IF(B32="Ostalo",9,10)))))))))</f>
        <v>10</v>
      </c>
      <c r="D32" s="68" t="s">
        <v>456</v>
      </c>
    </row>
    <row r="33" spans="1:5" ht="48" x14ac:dyDescent="0.25">
      <c r="A33" s="77" t="s">
        <v>107</v>
      </c>
      <c r="B33" s="4"/>
      <c r="C33" s="89">
        <f>IF(B33="DA",1,IF(B33="NE",2,3))</f>
        <v>3</v>
      </c>
      <c r="D33" s="67" t="s">
        <v>550</v>
      </c>
    </row>
    <row r="34" spans="1:5" ht="48" x14ac:dyDescent="0.25">
      <c r="A34" s="79" t="s">
        <v>108</v>
      </c>
      <c r="B34" s="27"/>
      <c r="C34" s="89"/>
      <c r="D34" s="67" t="s">
        <v>467</v>
      </c>
    </row>
    <row r="35" spans="1:5" s="91" customFormat="1" ht="72" x14ac:dyDescent="0.25">
      <c r="A35" s="90" t="s">
        <v>109</v>
      </c>
      <c r="B35" s="11"/>
      <c r="C35" s="89"/>
      <c r="D35" s="67" t="s">
        <v>551</v>
      </c>
    </row>
    <row r="36" spans="1:5" ht="30" customHeight="1" x14ac:dyDescent="0.25">
      <c r="A36" s="77" t="s">
        <v>110</v>
      </c>
      <c r="B36" s="7" t="s">
        <v>681</v>
      </c>
      <c r="C36" s="89">
        <f>IF(B36="DA",1,IF(B36="NE",2,0))</f>
        <v>2</v>
      </c>
      <c r="D36" s="67" t="s">
        <v>522</v>
      </c>
    </row>
    <row r="37" spans="1:5" s="91" customFormat="1" ht="60" x14ac:dyDescent="0.25">
      <c r="A37" s="90" t="s">
        <v>111</v>
      </c>
      <c r="B37" s="10">
        <v>0</v>
      </c>
      <c r="C37" s="89"/>
      <c r="D37" s="67" t="s">
        <v>597</v>
      </c>
    </row>
    <row r="38" spans="1:5" ht="60" x14ac:dyDescent="0.25">
      <c r="A38" s="79" t="s">
        <v>112</v>
      </c>
      <c r="B38" s="4">
        <v>0</v>
      </c>
      <c r="C38" s="89"/>
      <c r="D38" s="67" t="s">
        <v>597</v>
      </c>
      <c r="E38" s="91"/>
    </row>
    <row r="39" spans="1:5" ht="36" x14ac:dyDescent="0.25">
      <c r="A39" s="77" t="s">
        <v>113</v>
      </c>
      <c r="B39" s="7" t="s">
        <v>681</v>
      </c>
      <c r="C39" s="89">
        <f>IF(B39="DA",1,IF(B39="NE",2,3))</f>
        <v>2</v>
      </c>
      <c r="D39" s="67" t="s">
        <v>522</v>
      </c>
    </row>
  </sheetData>
  <sheetProtection algorithmName="SHA-512" hashValue="hUvlpZSQ8Q7EhmbZaQQPyiUaYHhRp09mH3Tm7ol8nELOfp86G6Tg0u2HGzfi1KVhKcl2AYhjmfXWgjcTPA0N+A==" saltValue="dWMuKxI5wKmFeH60MfxL/Q=="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7"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29"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9" workbookViewId="0">
      <selection activeCell="D15" sqref="D15"/>
    </sheetView>
  </sheetViews>
  <sheetFormatPr defaultColWidth="9.140625" defaultRowHeight="15" x14ac:dyDescent="0.25"/>
  <cols>
    <col min="1" max="1" width="33.42578125" style="92" customWidth="1"/>
    <col min="2" max="2" width="22" style="101" customWidth="1"/>
    <col min="3" max="3" width="10.7109375" style="92" hidden="1" customWidth="1"/>
    <col min="4" max="4" width="51" style="92" customWidth="1"/>
    <col min="5" max="16384" width="9.140625" style="92"/>
  </cols>
  <sheetData>
    <row r="1" spans="1:4" ht="27" customHeight="1" x14ac:dyDescent="0.25">
      <c r="A1" s="49" t="s">
        <v>0</v>
      </c>
      <c r="B1" s="86" t="s">
        <v>1</v>
      </c>
      <c r="C1" s="49" t="s">
        <v>285</v>
      </c>
      <c r="D1" s="49" t="s">
        <v>389</v>
      </c>
    </row>
    <row r="2" spans="1:4" ht="48" x14ac:dyDescent="0.25">
      <c r="A2" s="93" t="s">
        <v>162</v>
      </c>
      <c r="B2" s="21" t="s">
        <v>680</v>
      </c>
      <c r="C2" s="94">
        <f>IF(B2="DA",1,IF(B2="NE",2,0))</f>
        <v>1</v>
      </c>
      <c r="D2" s="95" t="s">
        <v>493</v>
      </c>
    </row>
    <row r="3" spans="1:4" ht="96" x14ac:dyDescent="0.25">
      <c r="A3" s="93" t="s">
        <v>163</v>
      </c>
      <c r="B3" s="22">
        <v>5</v>
      </c>
      <c r="C3" s="94"/>
      <c r="D3" s="47" t="s">
        <v>588</v>
      </c>
    </row>
    <row r="4" spans="1:4" s="97" customFormat="1" ht="72" x14ac:dyDescent="0.25">
      <c r="A4" s="96" t="s">
        <v>164</v>
      </c>
      <c r="B4" s="23">
        <v>5</v>
      </c>
      <c r="C4" s="94"/>
      <c r="D4" s="95" t="s">
        <v>494</v>
      </c>
    </row>
    <row r="5" spans="1:4" ht="60" x14ac:dyDescent="0.25">
      <c r="A5" s="98" t="s">
        <v>165</v>
      </c>
      <c r="B5" s="24" t="s">
        <v>681</v>
      </c>
      <c r="C5" s="94">
        <f>IF(B5="DA",1,IF(B5="NE",2,0))</f>
        <v>2</v>
      </c>
      <c r="D5" s="47" t="s">
        <v>495</v>
      </c>
    </row>
    <row r="6" spans="1:4" ht="32.25" customHeight="1" x14ac:dyDescent="0.25">
      <c r="A6" s="98" t="s">
        <v>166</v>
      </c>
      <c r="B6" s="24"/>
      <c r="C6" s="94">
        <f>IF(B6="DA",1,IF(B6="NE",2,3))</f>
        <v>3</v>
      </c>
      <c r="D6" s="47" t="s">
        <v>456</v>
      </c>
    </row>
    <row r="7" spans="1:4" ht="48" x14ac:dyDescent="0.25">
      <c r="A7" s="93" t="s">
        <v>167</v>
      </c>
      <c r="B7" s="21" t="s">
        <v>680</v>
      </c>
      <c r="C7" s="94">
        <f>IF(B7="DA",1,IF(B7="NE",2,0))</f>
        <v>1</v>
      </c>
      <c r="D7" s="95" t="s">
        <v>587</v>
      </c>
    </row>
    <row r="8" spans="1:4" ht="108" x14ac:dyDescent="0.25">
      <c r="A8" s="93" t="s">
        <v>168</v>
      </c>
      <c r="B8" s="22">
        <v>6</v>
      </c>
      <c r="C8" s="99"/>
      <c r="D8" s="47" t="s">
        <v>638</v>
      </c>
    </row>
    <row r="9" spans="1:4" ht="72" x14ac:dyDescent="0.25">
      <c r="A9" s="100" t="s">
        <v>169</v>
      </c>
      <c r="B9" s="22">
        <v>6</v>
      </c>
      <c r="C9" s="94"/>
      <c r="D9" s="95" t="s">
        <v>496</v>
      </c>
    </row>
    <row r="10" spans="1:4" ht="89.25" customHeight="1" x14ac:dyDescent="0.25">
      <c r="A10" s="93" t="s">
        <v>170</v>
      </c>
      <c r="B10" s="21" t="s">
        <v>680</v>
      </c>
      <c r="C10" s="94">
        <f>IF(B10="DA",1,IF(B10="NE",2,0))</f>
        <v>1</v>
      </c>
      <c r="D10" s="47" t="s">
        <v>497</v>
      </c>
    </row>
    <row r="11" spans="1:4" ht="31.5" customHeight="1" x14ac:dyDescent="0.25">
      <c r="A11" s="93" t="s">
        <v>171</v>
      </c>
      <c r="B11" s="21" t="s">
        <v>681</v>
      </c>
      <c r="C11" s="94">
        <f>IF(B11="DA",1,IF(B11="NE",2,3))</f>
        <v>2</v>
      </c>
      <c r="D11" s="47" t="s">
        <v>456</v>
      </c>
    </row>
    <row r="12" spans="1:4" ht="72" x14ac:dyDescent="0.25">
      <c r="A12" s="96" t="s">
        <v>172</v>
      </c>
      <c r="B12" s="23">
        <v>6</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zoomScaleNormal="100" workbookViewId="0">
      <selection activeCell="B79" sqref="B79"/>
    </sheetView>
  </sheetViews>
  <sheetFormatPr defaultColWidth="9.140625" defaultRowHeight="12" x14ac:dyDescent="0.2"/>
  <cols>
    <col min="1" max="1" width="34" style="3" customWidth="1"/>
    <col min="2" max="2" width="31.5703125" style="69" customWidth="1"/>
    <col min="3" max="3" width="10.7109375" style="3" hidden="1" customWidth="1"/>
    <col min="4" max="4" width="52" style="3" customWidth="1"/>
    <col min="5" max="8" width="9.140625" style="3"/>
    <col min="9" max="9" width="23.85546875" style="3" customWidth="1"/>
    <col min="10" max="10" width="62.85546875" style="3" customWidth="1"/>
    <col min="11" max="16384" width="9.14062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5</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681</v>
      </c>
      <c r="C6" s="94">
        <f>IF(B6="DA",1,IF(B6="NE",2,0))</f>
        <v>2</v>
      </c>
      <c r="D6" s="104" t="s">
        <v>510</v>
      </c>
    </row>
    <row r="7" spans="1:4" ht="30.75" customHeight="1" x14ac:dyDescent="0.2">
      <c r="A7" s="93" t="s">
        <v>178</v>
      </c>
      <c r="B7" s="21" t="s">
        <v>681</v>
      </c>
      <c r="C7" s="94">
        <f>IF(B7="DA",1,IF(B7="NE",2,0))</f>
        <v>2</v>
      </c>
      <c r="D7" s="104" t="s">
        <v>510</v>
      </c>
    </row>
    <row r="8" spans="1:4" ht="30.75" customHeight="1" x14ac:dyDescent="0.2">
      <c r="A8" s="93" t="s">
        <v>179</v>
      </c>
      <c r="B8" s="21" t="s">
        <v>681</v>
      </c>
      <c r="C8" s="94">
        <f>IF(B8="DA",1,IF(B8="NE",2,0))</f>
        <v>2</v>
      </c>
      <c r="D8" s="104" t="s">
        <v>510</v>
      </c>
    </row>
    <row r="9" spans="1:4" ht="72" x14ac:dyDescent="0.2">
      <c r="A9" s="106" t="s">
        <v>180</v>
      </c>
      <c r="B9" s="31" t="s">
        <v>680</v>
      </c>
      <c r="C9" s="107">
        <f>IF(B9="DA",1,IF(B9="NE",2,0))</f>
        <v>1</v>
      </c>
      <c r="D9" s="104" t="s">
        <v>600</v>
      </c>
    </row>
    <row r="10" spans="1:4" ht="48" x14ac:dyDescent="0.2">
      <c r="A10" s="108" t="s">
        <v>181</v>
      </c>
      <c r="B10" s="32">
        <v>1</v>
      </c>
      <c r="C10" s="109"/>
      <c r="D10" s="104" t="s">
        <v>467</v>
      </c>
    </row>
    <row r="11" spans="1:4" ht="48" x14ac:dyDescent="0.2">
      <c r="A11" s="108" t="s">
        <v>182</v>
      </c>
      <c r="B11" s="32">
        <v>1</v>
      </c>
      <c r="C11" s="109"/>
      <c r="D11" s="104" t="s">
        <v>469</v>
      </c>
    </row>
    <row r="12" spans="1:4" ht="48" x14ac:dyDescent="0.2">
      <c r="A12" s="108" t="s">
        <v>183</v>
      </c>
      <c r="B12" s="32">
        <v>1</v>
      </c>
      <c r="C12" s="109"/>
      <c r="D12" s="104" t="s">
        <v>469</v>
      </c>
    </row>
    <row r="13" spans="1:4" ht="72" x14ac:dyDescent="0.2">
      <c r="A13" s="106" t="s">
        <v>184</v>
      </c>
      <c r="B13" s="31" t="s">
        <v>681</v>
      </c>
      <c r="C13" s="107">
        <f>IF(B13="DA",1,IF(B13="NE",2,0))</f>
        <v>2</v>
      </c>
      <c r="D13" s="104" t="s">
        <v>601</v>
      </c>
    </row>
    <row r="14" spans="1:4" ht="48" x14ac:dyDescent="0.2">
      <c r="A14" s="108" t="s">
        <v>185</v>
      </c>
      <c r="B14" s="32"/>
      <c r="C14" s="109"/>
      <c r="D14" s="104" t="s">
        <v>467</v>
      </c>
    </row>
    <row r="15" spans="1:4" ht="48" x14ac:dyDescent="0.2">
      <c r="A15" s="108" t="s">
        <v>186</v>
      </c>
      <c r="B15" s="32"/>
      <c r="C15" s="109"/>
      <c r="D15" s="104" t="s">
        <v>469</v>
      </c>
    </row>
    <row r="16" spans="1:4" ht="48" x14ac:dyDescent="0.2">
      <c r="A16" s="108" t="s">
        <v>187</v>
      </c>
      <c r="B16" s="32"/>
      <c r="C16" s="109"/>
      <c r="D16" s="104" t="s">
        <v>469</v>
      </c>
    </row>
    <row r="17" spans="1:4" ht="72" x14ac:dyDescent="0.2">
      <c r="A17" s="106" t="s">
        <v>188</v>
      </c>
      <c r="B17" s="31" t="s">
        <v>681</v>
      </c>
      <c r="C17" s="107">
        <f>IF(B17="DA",1,IF(B17="NE",2,0))</f>
        <v>2</v>
      </c>
      <c r="D17" s="47" t="s">
        <v>602</v>
      </c>
    </row>
    <row r="18" spans="1:4" ht="48" x14ac:dyDescent="0.2">
      <c r="A18" s="108" t="s">
        <v>189</v>
      </c>
      <c r="B18" s="32"/>
      <c r="C18" s="109"/>
      <c r="D18" s="104" t="s">
        <v>467</v>
      </c>
    </row>
    <row r="19" spans="1:4" ht="48" x14ac:dyDescent="0.2">
      <c r="A19" s="108" t="s">
        <v>190</v>
      </c>
      <c r="B19" s="32"/>
      <c r="C19" s="109"/>
      <c r="D19" s="104" t="s">
        <v>469</v>
      </c>
    </row>
    <row r="20" spans="1:4" ht="48" x14ac:dyDescent="0.2">
      <c r="A20" s="108" t="s">
        <v>191</v>
      </c>
      <c r="B20" s="32"/>
      <c r="C20" s="109"/>
      <c r="D20" s="104" t="s">
        <v>469</v>
      </c>
    </row>
    <row r="21" spans="1:4" ht="60" x14ac:dyDescent="0.2">
      <c r="A21" s="106" t="s">
        <v>192</v>
      </c>
      <c r="B21" s="31" t="s">
        <v>681</v>
      </c>
      <c r="C21" s="107">
        <f>IF(B21="DA",1,IF(B21="NE",2,0))</f>
        <v>2</v>
      </c>
      <c r="D21" s="47" t="s">
        <v>603</v>
      </c>
    </row>
    <row r="22" spans="1:4" ht="48" x14ac:dyDescent="0.2">
      <c r="A22" s="108" t="s">
        <v>193</v>
      </c>
      <c r="B22" s="32"/>
      <c r="C22" s="109"/>
      <c r="D22" s="104" t="s">
        <v>467</v>
      </c>
    </row>
    <row r="23" spans="1:4" ht="72" x14ac:dyDescent="0.2">
      <c r="A23" s="106" t="s">
        <v>194</v>
      </c>
      <c r="B23" s="31" t="s">
        <v>681</v>
      </c>
      <c r="C23" s="107">
        <f>IF(B23="DA",1,IF(B23="NE",2,0))</f>
        <v>2</v>
      </c>
      <c r="D23" s="104" t="s">
        <v>604</v>
      </c>
    </row>
    <row r="24" spans="1:4" ht="48" x14ac:dyDescent="0.2">
      <c r="A24" s="108" t="s">
        <v>195</v>
      </c>
      <c r="B24" s="32"/>
      <c r="C24" s="109"/>
      <c r="D24" s="104" t="s">
        <v>467</v>
      </c>
    </row>
    <row r="25" spans="1:4" ht="48" x14ac:dyDescent="0.2">
      <c r="A25" s="108" t="s">
        <v>196</v>
      </c>
      <c r="B25" s="32"/>
      <c r="C25" s="109"/>
      <c r="D25" s="104" t="s">
        <v>469</v>
      </c>
    </row>
    <row r="26" spans="1:4" ht="48" x14ac:dyDescent="0.2">
      <c r="A26" s="108" t="s">
        <v>197</v>
      </c>
      <c r="B26" s="32"/>
      <c r="C26" s="109"/>
      <c r="D26" s="104" t="s">
        <v>469</v>
      </c>
    </row>
    <row r="27" spans="1:4" ht="72" x14ac:dyDescent="0.2">
      <c r="A27" s="106" t="s">
        <v>283</v>
      </c>
      <c r="B27" s="31" t="s">
        <v>681</v>
      </c>
      <c r="C27" s="107">
        <f>IF(B27="DA",1,IF(B27="NE",2,0))</f>
        <v>2</v>
      </c>
      <c r="D27" s="47" t="s">
        <v>605</v>
      </c>
    </row>
    <row r="28" spans="1:4" ht="48" x14ac:dyDescent="0.2">
      <c r="A28" s="108" t="s">
        <v>198</v>
      </c>
      <c r="B28" s="32"/>
      <c r="C28" s="109"/>
      <c r="D28" s="104" t="s">
        <v>467</v>
      </c>
    </row>
    <row r="29" spans="1:4" ht="48" x14ac:dyDescent="0.2">
      <c r="A29" s="108" t="s">
        <v>199</v>
      </c>
      <c r="B29" s="32"/>
      <c r="C29" s="109"/>
      <c r="D29" s="104" t="s">
        <v>469</v>
      </c>
    </row>
    <row r="30" spans="1:4" ht="48" x14ac:dyDescent="0.2">
      <c r="A30" s="108" t="s">
        <v>200</v>
      </c>
      <c r="B30" s="32"/>
      <c r="C30" s="109"/>
      <c r="D30" s="104" t="s">
        <v>469</v>
      </c>
    </row>
    <row r="31" spans="1:4" ht="72" x14ac:dyDescent="0.2">
      <c r="A31" s="106" t="s">
        <v>201</v>
      </c>
      <c r="B31" s="33"/>
      <c r="C31" s="107">
        <f>IF(B31="gruba povreda dužnosti",1,IF(B31="nesposobnost za uredno obavljanje poslova društva",2,IF(B31="izglasavanje nepovjerenja u GS društva",3,IF(B31="ostalo",4,5))))</f>
        <v>5</v>
      </c>
      <c r="D31" s="47" t="s">
        <v>607</v>
      </c>
    </row>
    <row r="32" spans="1:4" ht="72" x14ac:dyDescent="0.2">
      <c r="A32" s="106" t="s">
        <v>202</v>
      </c>
      <c r="B32" s="31" t="s">
        <v>681</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72" x14ac:dyDescent="0.2">
      <c r="A37" s="106" t="s">
        <v>207</v>
      </c>
      <c r="B37" s="31" t="s">
        <v>680</v>
      </c>
      <c r="C37" s="107">
        <f>IF(B37="DA",1,IF(B37="NE",2,0))</f>
        <v>1</v>
      </c>
      <c r="D37" s="47" t="s">
        <v>608</v>
      </c>
    </row>
    <row r="38" spans="1:4" ht="48" x14ac:dyDescent="0.2">
      <c r="A38" s="108" t="s">
        <v>208</v>
      </c>
      <c r="B38" s="32">
        <v>3</v>
      </c>
      <c r="C38" s="109"/>
      <c r="D38" s="104" t="s">
        <v>467</v>
      </c>
    </row>
    <row r="39" spans="1:4" ht="48" x14ac:dyDescent="0.2">
      <c r="A39" s="108" t="s">
        <v>209</v>
      </c>
      <c r="B39" s="32">
        <v>0</v>
      </c>
      <c r="C39" s="109"/>
      <c r="D39" s="104" t="s">
        <v>469</v>
      </c>
    </row>
    <row r="40" spans="1:4" ht="48" x14ac:dyDescent="0.2">
      <c r="A40" s="108" t="s">
        <v>210</v>
      </c>
      <c r="B40" s="32">
        <v>1</v>
      </c>
      <c r="C40" s="109"/>
      <c r="D40" s="104" t="s">
        <v>469</v>
      </c>
    </row>
    <row r="41" spans="1:4" ht="72" x14ac:dyDescent="0.2">
      <c r="A41" s="106" t="s">
        <v>211</v>
      </c>
      <c r="B41" s="31" t="s">
        <v>681</v>
      </c>
      <c r="C41" s="107">
        <f>IF(B41="DA",1,IF(B41="NE",2,0))</f>
        <v>2</v>
      </c>
      <c r="D41" s="47" t="s">
        <v>609</v>
      </c>
    </row>
    <row r="42" spans="1:4" ht="48" x14ac:dyDescent="0.2">
      <c r="A42" s="108" t="s">
        <v>212</v>
      </c>
      <c r="B42" s="32"/>
      <c r="C42" s="109"/>
      <c r="D42" s="104" t="s">
        <v>467</v>
      </c>
    </row>
    <row r="43" spans="1:4" ht="48" x14ac:dyDescent="0.2">
      <c r="A43" s="108" t="s">
        <v>213</v>
      </c>
      <c r="B43" s="32"/>
      <c r="C43" s="109"/>
      <c r="D43" s="104" t="s">
        <v>469</v>
      </c>
    </row>
    <row r="44" spans="1:4" ht="48" x14ac:dyDescent="0.2">
      <c r="A44" s="108" t="s">
        <v>641</v>
      </c>
      <c r="B44" s="32"/>
      <c r="C44" s="109"/>
      <c r="D44" s="104" t="s">
        <v>469</v>
      </c>
    </row>
    <row r="45" spans="1:4" ht="60" x14ac:dyDescent="0.2">
      <c r="A45" s="106" t="s">
        <v>214</v>
      </c>
      <c r="B45" s="31" t="s">
        <v>681</v>
      </c>
      <c r="C45" s="107">
        <f>IF(B45="DA",1,IF(B45="NE",2,0))</f>
        <v>2</v>
      </c>
      <c r="D45" s="47" t="s">
        <v>610</v>
      </c>
    </row>
    <row r="46" spans="1:4" ht="48" x14ac:dyDescent="0.2">
      <c r="A46" s="108" t="s">
        <v>215</v>
      </c>
      <c r="B46" s="32"/>
      <c r="C46" s="109"/>
      <c r="D46" s="104" t="s">
        <v>467</v>
      </c>
    </row>
    <row r="47" spans="1:4" ht="72" x14ac:dyDescent="0.2">
      <c r="A47" s="106" t="s">
        <v>388</v>
      </c>
      <c r="B47" s="31" t="s">
        <v>680</v>
      </c>
      <c r="C47" s="107">
        <f>IF(B47="DA",1,IF(B47="NE",2,0))</f>
        <v>1</v>
      </c>
      <c r="D47" s="47" t="s">
        <v>611</v>
      </c>
    </row>
    <row r="48" spans="1:4" ht="48" x14ac:dyDescent="0.2">
      <c r="A48" s="108" t="s">
        <v>216</v>
      </c>
      <c r="B48" s="32">
        <v>3</v>
      </c>
      <c r="C48" s="109"/>
      <c r="D48" s="104" t="s">
        <v>467</v>
      </c>
    </row>
    <row r="49" spans="1:4" ht="48" x14ac:dyDescent="0.2">
      <c r="A49" s="108" t="s">
        <v>217</v>
      </c>
      <c r="B49" s="32">
        <v>0</v>
      </c>
      <c r="C49" s="109"/>
      <c r="D49" s="104" t="s">
        <v>469</v>
      </c>
    </row>
    <row r="50" spans="1:4" ht="48" x14ac:dyDescent="0.2">
      <c r="A50" s="108" t="s">
        <v>281</v>
      </c>
      <c r="B50" s="32">
        <v>1</v>
      </c>
      <c r="C50" s="109"/>
      <c r="D50" s="104" t="s">
        <v>469</v>
      </c>
    </row>
    <row r="51" spans="1:4" ht="72" x14ac:dyDescent="0.2">
      <c r="A51" s="106" t="s">
        <v>387</v>
      </c>
      <c r="B51" s="31" t="s">
        <v>681</v>
      </c>
      <c r="C51" s="107">
        <f>IF(B51="DA",1,IF(B51="NE",2,0))</f>
        <v>2</v>
      </c>
      <c r="D51" s="47" t="s">
        <v>612</v>
      </c>
    </row>
    <row r="52" spans="1:4" ht="48" x14ac:dyDescent="0.2">
      <c r="A52" s="108" t="s">
        <v>218</v>
      </c>
      <c r="B52" s="32"/>
      <c r="C52" s="109"/>
      <c r="D52" s="104" t="s">
        <v>467</v>
      </c>
    </row>
    <row r="53" spans="1:4" ht="48" x14ac:dyDescent="0.2">
      <c r="A53" s="108" t="s">
        <v>219</v>
      </c>
      <c r="B53" s="32"/>
      <c r="C53" s="109"/>
      <c r="D53" s="104" t="s">
        <v>469</v>
      </c>
    </row>
    <row r="54" spans="1:4" ht="48" x14ac:dyDescent="0.2">
      <c r="A54" s="108" t="s">
        <v>282</v>
      </c>
      <c r="B54" s="32"/>
      <c r="C54" s="109"/>
      <c r="D54" s="104" t="s">
        <v>469</v>
      </c>
    </row>
    <row r="55" spans="1:4" ht="72"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72" x14ac:dyDescent="0.2">
      <c r="A56" s="106" t="s">
        <v>221</v>
      </c>
      <c r="B56" s="31" t="s">
        <v>681</v>
      </c>
      <c r="C56" s="107">
        <f>IF(B56="DA",1,IF(B56="NE",2,0))</f>
        <v>2</v>
      </c>
      <c r="D56" s="47" t="s">
        <v>530</v>
      </c>
    </row>
    <row r="57" spans="1:4" ht="48" x14ac:dyDescent="0.2">
      <c r="A57" s="108" t="s">
        <v>222</v>
      </c>
      <c r="B57" s="32"/>
      <c r="C57" s="109"/>
      <c r="D57" s="104" t="s">
        <v>467</v>
      </c>
    </row>
    <row r="58" spans="1:4" ht="48" x14ac:dyDescent="0.2">
      <c r="A58" s="108" t="s">
        <v>223</v>
      </c>
      <c r="B58" s="32"/>
      <c r="C58" s="109"/>
      <c r="D58" s="104" t="s">
        <v>469</v>
      </c>
    </row>
    <row r="59" spans="1:4" ht="48" x14ac:dyDescent="0.2">
      <c r="A59" s="108" t="s">
        <v>642</v>
      </c>
      <c r="B59" s="32"/>
      <c r="C59" s="109"/>
      <c r="D59" s="104" t="s">
        <v>469</v>
      </c>
    </row>
    <row r="60" spans="1:4" ht="60" x14ac:dyDescent="0.2">
      <c r="A60" s="106" t="s">
        <v>284</v>
      </c>
      <c r="B60" s="31"/>
      <c r="C60" s="107">
        <f>IF(B60="osobni razlozi",1,IF(B60="promjena dioničarske strukture",2,IF(B60="osobni razlozi i promjena dioničarske strukture",3,IF(B60="ništa od navedenog",4,IF(B60="ostalo",5,6)))))</f>
        <v>6</v>
      </c>
      <c r="D60" s="47" t="s">
        <v>531</v>
      </c>
    </row>
    <row r="61" spans="1:4" s="110" customFormat="1" ht="40.5" customHeight="1" x14ac:dyDescent="0.2">
      <c r="A61" s="106" t="s">
        <v>224</v>
      </c>
      <c r="B61" s="31" t="s">
        <v>699</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699</v>
      </c>
      <c r="C63" s="107">
        <f>IF(B63="Vlastite Internet stranice",1,IF(B63="ZSE",2,IF(B63="SRPI",3,IF(B63="Vlastite Internet stranice i ZSE",4,IF(B63="Vlastite Internet stranice, ZSE i SRPI",5,IF(B63="Vlastite Internet stranice i SRPI",6,IF(B63="ZSE i SRPI",7,IF(B63="Nije javno objavljeno",8,IF(B63="Ostalo",9,10)))))))))</f>
        <v>8</v>
      </c>
      <c r="D63" s="47" t="s">
        <v>532</v>
      </c>
    </row>
    <row r="64" spans="1:4" ht="27.75" customHeight="1" x14ac:dyDescent="0.2">
      <c r="A64" s="106" t="s">
        <v>227</v>
      </c>
      <c r="B64" s="31" t="s">
        <v>370</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47" t="s">
        <v>532</v>
      </c>
    </row>
    <row r="65" spans="1:4" ht="41.25" customHeight="1" x14ac:dyDescent="0.2">
      <c r="A65" s="106" t="s">
        <v>228</v>
      </c>
      <c r="B65" s="31" t="s">
        <v>699</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699</v>
      </c>
      <c r="C67" s="107">
        <f>IF(B67="Vlastite Internet stranice",1,IF(B67="ZSE",2,IF(B67="SRPI",3,IF(B67="Vlastite Internet stranice i ZSE",4,IF(B67="Vlastite Internet stranice, ZSE i SRPI",5,IF(B67="Vlastite Internet stranice i SRPI",6,IF(B67="ZSE i SRPI",7,IF(B67="Nije javno objavljeno",8,IF(B67="Ostalo",9,10)))))))))</f>
        <v>8</v>
      </c>
      <c r="D67" s="47" t="s">
        <v>532</v>
      </c>
    </row>
    <row r="68" spans="1:4" ht="30" customHeight="1" x14ac:dyDescent="0.2">
      <c r="A68" s="106" t="s">
        <v>231</v>
      </c>
      <c r="B68" s="31" t="s">
        <v>370</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47" t="s">
        <v>532</v>
      </c>
    </row>
    <row r="69" spans="1:4" ht="60" x14ac:dyDescent="0.2">
      <c r="A69" s="106" t="s">
        <v>232</v>
      </c>
      <c r="B69" s="31" t="s">
        <v>681</v>
      </c>
      <c r="C69" s="107">
        <f>IF(B69="DA",1,IF(B69="NE",2,0))</f>
        <v>2</v>
      </c>
      <c r="D69" s="47" t="s">
        <v>613</v>
      </c>
    </row>
    <row r="70" spans="1:4" ht="48" x14ac:dyDescent="0.2">
      <c r="A70" s="108" t="s">
        <v>233</v>
      </c>
      <c r="B70" s="34"/>
      <c r="C70" s="107"/>
      <c r="D70" s="47" t="s">
        <v>458</v>
      </c>
    </row>
    <row r="71" spans="1:4" ht="60" x14ac:dyDescent="0.2">
      <c r="A71" s="106" t="s">
        <v>234</v>
      </c>
      <c r="B71" s="31" t="s">
        <v>681</v>
      </c>
      <c r="C71" s="107">
        <f>IF(B71="DA",1,IF(B71="NE",2,0))</f>
        <v>2</v>
      </c>
      <c r="D71" s="47" t="s">
        <v>614</v>
      </c>
    </row>
    <row r="72" spans="1:4" ht="48" x14ac:dyDescent="0.2">
      <c r="A72" s="108" t="s">
        <v>235</v>
      </c>
      <c r="B72" s="34"/>
      <c r="C72" s="107"/>
      <c r="D72" s="47" t="s">
        <v>458</v>
      </c>
    </row>
    <row r="73" spans="1:4" ht="60" x14ac:dyDescent="0.2">
      <c r="A73" s="106" t="s">
        <v>236</v>
      </c>
      <c r="B73" s="31" t="s">
        <v>681</v>
      </c>
      <c r="C73" s="107">
        <f>IF(B73="DA",1,IF(B73="NE",2,0))</f>
        <v>2</v>
      </c>
      <c r="D73" s="47" t="s">
        <v>615</v>
      </c>
    </row>
    <row r="74" spans="1:4" ht="48" x14ac:dyDescent="0.2">
      <c r="A74" s="108" t="s">
        <v>237</v>
      </c>
      <c r="B74" s="34"/>
      <c r="C74" s="107"/>
      <c r="D74" s="47" t="s">
        <v>458</v>
      </c>
    </row>
    <row r="75" spans="1:4" ht="60" x14ac:dyDescent="0.2">
      <c r="A75" s="106" t="s">
        <v>238</v>
      </c>
      <c r="B75" s="31" t="s">
        <v>680</v>
      </c>
      <c r="C75" s="107">
        <f>IF(B75="DA",1,IF(B75="NE",2,0))</f>
        <v>1</v>
      </c>
      <c r="D75" s="47" t="s">
        <v>616</v>
      </c>
    </row>
    <row r="76" spans="1:4" ht="48" x14ac:dyDescent="0.2">
      <c r="A76" s="108" t="s">
        <v>239</v>
      </c>
      <c r="B76" s="34">
        <v>10.29</v>
      </c>
      <c r="C76" s="107"/>
      <c r="D76" s="47" t="s">
        <v>458</v>
      </c>
    </row>
    <row r="77" spans="1:4" ht="60" x14ac:dyDescent="0.2">
      <c r="A77" s="106" t="s">
        <v>240</v>
      </c>
      <c r="B77" s="31" t="s">
        <v>681</v>
      </c>
      <c r="C77" s="107">
        <f>IF(B77="DA",1,IF(B77="NE",2,0))</f>
        <v>2</v>
      </c>
      <c r="D77" s="47" t="s">
        <v>617</v>
      </c>
    </row>
    <row r="78" spans="1:4" ht="48" x14ac:dyDescent="0.2">
      <c r="A78" s="108" t="s">
        <v>241</v>
      </c>
      <c r="B78" s="34"/>
      <c r="C78" s="107"/>
      <c r="D78" s="47" t="s">
        <v>555</v>
      </c>
    </row>
    <row r="79" spans="1:4" ht="60" x14ac:dyDescent="0.2">
      <c r="A79" s="106" t="s">
        <v>242</v>
      </c>
      <c r="B79" s="31" t="s">
        <v>681</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workbookViewId="0">
      <selection activeCell="B43" sqref="B43"/>
    </sheetView>
  </sheetViews>
  <sheetFormatPr defaultColWidth="9.140625" defaultRowHeight="12" x14ac:dyDescent="0.25"/>
  <cols>
    <col min="1" max="1" width="35" style="72" customWidth="1"/>
    <col min="2" max="2" width="18.140625" style="70" customWidth="1"/>
    <col min="3" max="3" width="10.7109375" style="72" hidden="1" customWidth="1"/>
    <col min="4" max="4" width="61.5703125" style="72" customWidth="1"/>
    <col min="5" max="16384" width="9.140625" style="72"/>
  </cols>
  <sheetData>
    <row r="1" spans="1:4" ht="27.75" customHeight="1" x14ac:dyDescent="0.25">
      <c r="A1" s="73" t="s">
        <v>0</v>
      </c>
      <c r="B1" s="85" t="s">
        <v>1</v>
      </c>
      <c r="C1" s="73" t="s">
        <v>285</v>
      </c>
      <c r="D1" s="73" t="s">
        <v>389</v>
      </c>
    </row>
    <row r="2" spans="1:4" ht="84" x14ac:dyDescent="0.25">
      <c r="A2" s="113" t="s">
        <v>244</v>
      </c>
      <c r="B2" s="7" t="s">
        <v>681</v>
      </c>
      <c r="C2" s="89">
        <f>IF(B2="DA",1,IF(B2="NE",2,0))</f>
        <v>2</v>
      </c>
      <c r="D2" s="67" t="s">
        <v>552</v>
      </c>
    </row>
    <row r="3" spans="1:4" ht="29.25" customHeight="1" x14ac:dyDescent="0.25">
      <c r="A3" s="114" t="s">
        <v>245</v>
      </c>
      <c r="B3" s="7"/>
      <c r="C3" s="89">
        <f>IF(B3="Vlastite Internet stranice",1,IF(B3="ZSE",2,IF(B3="SRPI",3,IF(B3="Vlastite Internet stranice i ZSE",4,IF(B3="Vlastite Internet stranice, ZSE i SRPI",5,IF(B3="Vlastite Internet stranice i SRPI",6,IF(B3="ZSE i SRPI",7,IF(B3="Nije javno objavljeno",8,IF(B3="Ostalo",9,10)))))))))</f>
        <v>10</v>
      </c>
      <c r="D3" s="67" t="s">
        <v>456</v>
      </c>
    </row>
    <row r="4" spans="1:4" ht="84" x14ac:dyDescent="0.25">
      <c r="A4" s="113" t="s">
        <v>246</v>
      </c>
      <c r="B4" s="10" t="s">
        <v>681</v>
      </c>
      <c r="C4" s="89">
        <f>IF(B4="DA",1,IF(B4="NE",2,0))</f>
        <v>2</v>
      </c>
      <c r="D4" s="67" t="s">
        <v>553</v>
      </c>
    </row>
    <row r="5" spans="1:4" ht="40.5" customHeight="1" x14ac:dyDescent="0.25">
      <c r="A5" s="113" t="s">
        <v>247</v>
      </c>
      <c r="B5" s="10"/>
      <c r="C5" s="89">
        <f>IF(B5="Vlastite Internet stranice",1,IF(B5="ZSE",2,IF(B5="SRPI",3,IF(B5="Vlastite Internet stranice i ZSE",4,IF(B5="Vlastite Internet stranice, ZSE i SRPI",5,IF(B5="Vlastite Internet stranice i SRPI",6,IF(B5="ZSE i SRPI",7,IF(B5="Nije javno objavljeno",8,IF(B5="Ostalo",9,10)))))))))</f>
        <v>10</v>
      </c>
      <c r="D5" s="67" t="s">
        <v>456</v>
      </c>
    </row>
    <row r="6" spans="1:4" ht="55.5" customHeight="1" x14ac:dyDescent="0.25">
      <c r="A6" s="114" t="s">
        <v>248</v>
      </c>
      <c r="B6" s="7" t="s">
        <v>681</v>
      </c>
      <c r="C6" s="78">
        <f>IF(B6="DA",1,IF(B6="NE",2,0))</f>
        <v>2</v>
      </c>
      <c r="D6" s="68" t="s">
        <v>554</v>
      </c>
    </row>
    <row r="7" spans="1:4" ht="48" x14ac:dyDescent="0.25">
      <c r="A7" s="115" t="s">
        <v>654</v>
      </c>
      <c r="B7" s="8"/>
      <c r="C7" s="89"/>
      <c r="D7" s="67" t="s">
        <v>555</v>
      </c>
    </row>
    <row r="8" spans="1:4" ht="48" x14ac:dyDescent="0.25">
      <c r="A8" s="115" t="s">
        <v>655</v>
      </c>
      <c r="B8" s="8"/>
      <c r="C8" s="89"/>
      <c r="D8" s="67" t="s">
        <v>555</v>
      </c>
    </row>
    <row r="9" spans="1:4" ht="48" x14ac:dyDescent="0.25">
      <c r="A9" s="114" t="s">
        <v>267</v>
      </c>
      <c r="B9" s="7" t="s">
        <v>681</v>
      </c>
      <c r="C9" s="89">
        <f>IF(B9="DA",1,IF(B9="NE",2,0))</f>
        <v>2</v>
      </c>
      <c r="D9" s="67" t="s">
        <v>619</v>
      </c>
    </row>
    <row r="10" spans="1:4" s="91" customFormat="1" ht="48" x14ac:dyDescent="0.25">
      <c r="A10" s="116" t="s">
        <v>249</v>
      </c>
      <c r="B10" s="12"/>
      <c r="C10" s="89"/>
      <c r="D10" s="67" t="s">
        <v>513</v>
      </c>
    </row>
    <row r="11" spans="1:4" ht="72" x14ac:dyDescent="0.25">
      <c r="A11" s="114" t="s">
        <v>268</v>
      </c>
      <c r="B11" s="7" t="s">
        <v>681</v>
      </c>
      <c r="C11" s="89">
        <f>IF(B11="DA",1,IF(B11="NE",2,0))</f>
        <v>2</v>
      </c>
      <c r="D11" s="67" t="s">
        <v>639</v>
      </c>
    </row>
    <row r="12" spans="1:4" ht="48" x14ac:dyDescent="0.25">
      <c r="A12" s="115" t="s">
        <v>250</v>
      </c>
      <c r="B12" s="9"/>
      <c r="C12" s="89"/>
      <c r="D12" s="67" t="s">
        <v>467</v>
      </c>
    </row>
    <row r="13" spans="1:4" ht="60" x14ac:dyDescent="0.25">
      <c r="A13" s="115" t="s">
        <v>251</v>
      </c>
      <c r="B13" s="8"/>
      <c r="C13" s="89"/>
      <c r="D13" s="67" t="s">
        <v>556</v>
      </c>
    </row>
    <row r="14" spans="1:4" ht="60" x14ac:dyDescent="0.25">
      <c r="A14" s="114" t="s">
        <v>252</v>
      </c>
      <c r="B14" s="7" t="s">
        <v>681</v>
      </c>
      <c r="C14" s="89">
        <f>IF(B14="DA",1,IF(B14="NE",2,0))</f>
        <v>2</v>
      </c>
      <c r="D14" s="67" t="s">
        <v>620</v>
      </c>
    </row>
    <row r="15" spans="1:4" ht="48" x14ac:dyDescent="0.25">
      <c r="A15" s="116" t="s">
        <v>656</v>
      </c>
      <c r="B15" s="12"/>
      <c r="C15" s="89"/>
      <c r="D15" s="67" t="s">
        <v>513</v>
      </c>
    </row>
    <row r="16" spans="1:4" ht="60" x14ac:dyDescent="0.25">
      <c r="A16" s="114" t="s">
        <v>253</v>
      </c>
      <c r="B16" s="7" t="s">
        <v>681</v>
      </c>
      <c r="C16" s="89">
        <f>IF(B16="DA",1,IF(B16="NE",2,0))</f>
        <v>2</v>
      </c>
      <c r="D16" s="67" t="s">
        <v>622</v>
      </c>
    </row>
    <row r="17" spans="1:4" ht="48" x14ac:dyDescent="0.25">
      <c r="A17" s="115" t="s">
        <v>657</v>
      </c>
      <c r="B17" s="8"/>
      <c r="C17" s="89"/>
      <c r="D17" s="67" t="s">
        <v>513</v>
      </c>
    </row>
    <row r="18" spans="1:4" ht="60" x14ac:dyDescent="0.25">
      <c r="A18" s="114" t="s">
        <v>254</v>
      </c>
      <c r="B18" s="7" t="s">
        <v>681</v>
      </c>
      <c r="C18" s="89">
        <f>IF(B18="DA",1,IF(B18="NE",2,0))</f>
        <v>2</v>
      </c>
      <c r="D18" s="67" t="s">
        <v>621</v>
      </c>
    </row>
    <row r="19" spans="1:4" ht="48" x14ac:dyDescent="0.25">
      <c r="A19" s="115" t="s">
        <v>658</v>
      </c>
      <c r="B19" s="8"/>
      <c r="C19" s="89"/>
      <c r="D19" s="67" t="s">
        <v>513</v>
      </c>
    </row>
    <row r="20" spans="1:4" ht="36" x14ac:dyDescent="0.25">
      <c r="A20" s="114" t="s">
        <v>255</v>
      </c>
      <c r="B20" s="7" t="s">
        <v>680</v>
      </c>
      <c r="C20" s="89">
        <f>IF(B20="DA",1,IF(B20="NE",2,0))</f>
        <v>1</v>
      </c>
      <c r="D20" s="67" t="s">
        <v>522</v>
      </c>
    </row>
    <row r="21" spans="1:4" ht="84" x14ac:dyDescent="0.25">
      <c r="A21" s="113" t="s">
        <v>256</v>
      </c>
      <c r="B21" s="7" t="s">
        <v>681</v>
      </c>
      <c r="C21" s="89">
        <f>IF(B21="DA",1,IF(B21="NE",2,0))</f>
        <v>2</v>
      </c>
      <c r="D21" s="67" t="s">
        <v>557</v>
      </c>
    </row>
    <row r="22" spans="1:4" ht="24" x14ac:dyDescent="0.25">
      <c r="A22" s="114" t="s">
        <v>257</v>
      </c>
      <c r="B22" s="7"/>
      <c r="C22" s="89">
        <f>IF(B22="Vlastite Internet stranice",1,IF(B22="ZSE",2,IF(B22="SRPI",3,IF(B22="Vlastite Internet stranice i ZSE",4,IF(B22="Vlastite Internet stranice, ZSE i SRPI",5,IF(B22="Vlastite Internet stranice i SRPI",6,IF(B22="ZSE i SRPI",7,IF(B22="Nije javno objavljeno",8,IF(B22="Ostalo",9,10)))))))))</f>
        <v>10</v>
      </c>
      <c r="D22" s="67" t="s">
        <v>456</v>
      </c>
    </row>
    <row r="23" spans="1:4" ht="37.5" customHeight="1" x14ac:dyDescent="0.25">
      <c r="A23" s="114" t="s">
        <v>258</v>
      </c>
      <c r="B23" s="10" t="s">
        <v>700</v>
      </c>
      <c r="C23" s="89">
        <f>IF(B23="Statut",1,IF(B23="Glavna skupština",2,IF(B23="Ostalo",3,4)))</f>
        <v>2</v>
      </c>
      <c r="D23" s="67" t="s">
        <v>558</v>
      </c>
    </row>
    <row r="24" spans="1:4" ht="84" x14ac:dyDescent="0.25">
      <c r="A24" s="113" t="s">
        <v>259</v>
      </c>
      <c r="B24" s="7" t="s">
        <v>681</v>
      </c>
      <c r="C24" s="89">
        <f>IF(B24="DA",1,IF(B24="NE",2,0))</f>
        <v>2</v>
      </c>
      <c r="D24" s="67" t="s">
        <v>559</v>
      </c>
    </row>
    <row r="25" spans="1:4" ht="43.5" customHeight="1" x14ac:dyDescent="0.25">
      <c r="A25" s="117" t="s">
        <v>359</v>
      </c>
      <c r="B25" s="7"/>
      <c r="C25" s="89">
        <f>IF(B25="Vlastite Internet stranice",1,IF(B25="ZSE",2,IF(B25="SRPI",3,IF(B25="Vlastite Internet stranice i ZSE",4,IF(B25="Vlastite Internet stranice, ZSE i SRPI",5,IF(B25="Vlastite Internet stranice i SRPI",6,IF(B25="ZSE i SRPI",7,IF(B25="Nije javno objavljeno",8,IF(B25="Ostalo",9,10)))))))))</f>
        <v>10</v>
      </c>
      <c r="D25" s="67" t="s">
        <v>456</v>
      </c>
    </row>
    <row r="26" spans="1:4" ht="53.25" customHeight="1" x14ac:dyDescent="0.25">
      <c r="A26" s="113" t="s">
        <v>260</v>
      </c>
      <c r="B26" s="7" t="s">
        <v>681</v>
      </c>
      <c r="C26" s="89">
        <f>IF(B26="DA",1,IF(B26="NE",2,0))</f>
        <v>2</v>
      </c>
      <c r="D26" s="67" t="s">
        <v>560</v>
      </c>
    </row>
    <row r="27" spans="1:4" ht="51" customHeight="1" x14ac:dyDescent="0.25">
      <c r="A27" s="115" t="s">
        <v>659</v>
      </c>
      <c r="B27" s="8"/>
      <c r="C27" s="89"/>
      <c r="D27" s="67" t="s">
        <v>513</v>
      </c>
    </row>
    <row r="28" spans="1:4" ht="52.5" customHeight="1" x14ac:dyDescent="0.25">
      <c r="A28" s="113" t="s">
        <v>261</v>
      </c>
      <c r="B28" s="7" t="s">
        <v>681</v>
      </c>
      <c r="C28" s="89">
        <f>IF(B28="DA",1,IF(B28="NE",2,0))</f>
        <v>2</v>
      </c>
      <c r="D28" s="67" t="s">
        <v>561</v>
      </c>
    </row>
    <row r="29" spans="1:4" ht="50.25" customHeight="1" x14ac:dyDescent="0.25">
      <c r="A29" s="115" t="s">
        <v>660</v>
      </c>
      <c r="B29" s="8"/>
      <c r="C29" s="89"/>
      <c r="D29" s="67" t="s">
        <v>513</v>
      </c>
    </row>
    <row r="30" spans="1:4" ht="42.75" customHeight="1" x14ac:dyDescent="0.25">
      <c r="A30" s="114" t="s">
        <v>262</v>
      </c>
      <c r="B30" s="7" t="s">
        <v>680</v>
      </c>
      <c r="C30" s="89">
        <f>IF(B30="DA",1,IF(B30="NE",2,0))</f>
        <v>1</v>
      </c>
      <c r="D30" s="67" t="s">
        <v>522</v>
      </c>
    </row>
    <row r="31" spans="1:4" ht="72" x14ac:dyDescent="0.25">
      <c r="A31" s="113" t="s">
        <v>263</v>
      </c>
      <c r="B31" s="7" t="s">
        <v>681</v>
      </c>
      <c r="C31" s="89">
        <f>IF(B31="DA",1,IF(B31="NE",2,0))</f>
        <v>2</v>
      </c>
      <c r="D31" s="68" t="s">
        <v>623</v>
      </c>
    </row>
    <row r="32" spans="1:4" ht="53.25" customHeight="1" x14ac:dyDescent="0.25">
      <c r="A32" s="115" t="s">
        <v>661</v>
      </c>
      <c r="B32" s="8"/>
      <c r="C32" s="89"/>
      <c r="D32" s="68" t="s">
        <v>458</v>
      </c>
    </row>
    <row r="33" spans="1:4" ht="52.5" customHeight="1" x14ac:dyDescent="0.25">
      <c r="A33" s="115" t="s">
        <v>662</v>
      </c>
      <c r="B33" s="8"/>
      <c r="C33" s="89"/>
      <c r="D33" s="68" t="s">
        <v>458</v>
      </c>
    </row>
    <row r="34" spans="1:4" ht="48" x14ac:dyDescent="0.25">
      <c r="A34" s="114" t="s">
        <v>269</v>
      </c>
      <c r="B34" s="7" t="s">
        <v>681</v>
      </c>
      <c r="C34" s="89">
        <f>IF(B34="DA",1,IF(B34="NE",2,0))</f>
        <v>2</v>
      </c>
      <c r="D34" s="67" t="s">
        <v>624</v>
      </c>
    </row>
    <row r="35" spans="1:4" ht="48" x14ac:dyDescent="0.25">
      <c r="A35" s="116" t="s">
        <v>663</v>
      </c>
      <c r="B35" s="8"/>
      <c r="C35" s="89"/>
      <c r="D35" s="67" t="s">
        <v>513</v>
      </c>
    </row>
    <row r="36" spans="1:4" ht="72" x14ac:dyDescent="0.25">
      <c r="A36" s="114" t="s">
        <v>270</v>
      </c>
      <c r="B36" s="7" t="s">
        <v>681</v>
      </c>
      <c r="C36" s="89">
        <f>IF(B36="DA",1,IF(B36="NE",2,0))</f>
        <v>2</v>
      </c>
      <c r="D36" s="67" t="s">
        <v>640</v>
      </c>
    </row>
    <row r="37" spans="1:4" ht="48" x14ac:dyDescent="0.25">
      <c r="A37" s="118" t="s">
        <v>436</v>
      </c>
      <c r="B37" s="9"/>
      <c r="C37" s="89"/>
      <c r="D37" s="57" t="s">
        <v>563</v>
      </c>
    </row>
    <row r="38" spans="1:4" ht="60" x14ac:dyDescent="0.25">
      <c r="A38" s="116" t="s">
        <v>664</v>
      </c>
      <c r="B38" s="8"/>
      <c r="C38" s="89"/>
      <c r="D38" s="67" t="s">
        <v>556</v>
      </c>
    </row>
    <row r="39" spans="1:4" ht="54" customHeight="1" x14ac:dyDescent="0.25">
      <c r="A39" s="114" t="s">
        <v>264</v>
      </c>
      <c r="B39" s="7" t="s">
        <v>681</v>
      </c>
      <c r="C39" s="89">
        <f>IF(B39="DA",1,IF(B39="NE",2,0))</f>
        <v>2</v>
      </c>
      <c r="D39" s="67" t="s">
        <v>625</v>
      </c>
    </row>
    <row r="40" spans="1:4" ht="51" customHeight="1" x14ac:dyDescent="0.25">
      <c r="A40" s="115" t="s">
        <v>665</v>
      </c>
      <c r="B40" s="8"/>
      <c r="C40" s="89"/>
      <c r="D40" s="67" t="s">
        <v>533</v>
      </c>
    </row>
    <row r="41" spans="1:4" ht="54" customHeight="1" x14ac:dyDescent="0.25">
      <c r="A41" s="114" t="s">
        <v>265</v>
      </c>
      <c r="B41" s="7" t="s">
        <v>681</v>
      </c>
      <c r="C41" s="89">
        <f>IF(B41="DA",1,IF(B41="NE",2,0))</f>
        <v>2</v>
      </c>
      <c r="D41" s="67" t="s">
        <v>565</v>
      </c>
    </row>
    <row r="42" spans="1:4" ht="48.75" customHeight="1" x14ac:dyDescent="0.25">
      <c r="A42" s="115" t="s">
        <v>666</v>
      </c>
      <c r="B42" s="8"/>
      <c r="C42" s="89"/>
      <c r="D42" s="67" t="s">
        <v>513</v>
      </c>
    </row>
    <row r="43" spans="1:4" ht="48" x14ac:dyDescent="0.25">
      <c r="A43" s="114" t="s">
        <v>266</v>
      </c>
      <c r="B43" s="7" t="s">
        <v>681</v>
      </c>
      <c r="C43" s="89">
        <f>IF(B43="DA",1,IF(B43="NE",2,0))</f>
        <v>2</v>
      </c>
      <c r="D43" s="67" t="s">
        <v>564</v>
      </c>
    </row>
    <row r="44" spans="1:4" ht="72" x14ac:dyDescent="0.25">
      <c r="A44" s="115" t="s">
        <v>667</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5D554-B215-4B93-A7A3-B749982BA165}">
  <ds:schemaRefs>
    <ds:schemaRef ds:uri="d8745bc5-821e-4205-946a-621c2da728c8"/>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Željko Grbac</cp:lastModifiedBy>
  <cp:lastPrinted>2023-04-19T12:31:32Z</cp:lastPrinted>
  <dcterms:created xsi:type="dcterms:W3CDTF">2020-03-25T08:54:56Z</dcterms:created>
  <dcterms:modified xsi:type="dcterms:W3CDTF">2023-04-28T08:52:23Z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